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F:\☆☆浜分中職員室データ\陸上専門委員\2024\03_全道陸上函館大会\"/>
    </mc:Choice>
  </mc:AlternateContent>
  <xr:revisionPtr revIDLastSave="0" documentId="8_{404E655E-5DB4-4B94-B750-C0B6BC4C8BFB}" xr6:coauthVersionLast="47" xr6:coauthVersionMax="47" xr10:uidLastSave="{00000000-0000-0000-0000-000000000000}"/>
  <bookViews>
    <workbookView xWindow="-120" yWindow="-120" windowWidth="29040" windowHeight="15840" tabRatio="639" xr2:uid="{00000000-000D-0000-FFFF-FFFF00000000}"/>
  </bookViews>
  <sheets>
    <sheet name="注意事項" sheetId="15" r:id="rId1"/>
    <sheet name="記入例" sheetId="23" r:id="rId2"/>
    <sheet name="①申込書" sheetId="1" r:id="rId3"/>
    <sheet name="②四種" sheetId="19" r:id="rId4"/>
    <sheet name="③プロ等申込" sheetId="4" r:id="rId5"/>
    <sheet name="全集約" sheetId="9" r:id="rId6"/>
  </sheets>
  <definedNames>
    <definedName name="_xlnm._FilterDatabase" localSheetId="5" hidden="1">全集約!$CE$5:$CE$28</definedName>
    <definedName name="_xlnm.Print_Area" localSheetId="2">①申込書!$B$2:$J$68</definedName>
    <definedName name="_xlnm.Print_Area" localSheetId="3">②四種!$B$12:$M$44</definedName>
    <definedName name="_xlnm.Print_Area" localSheetId="4">③プロ等申込!$A$1:$K$38</definedName>
    <definedName name="_xlnm.Print_Area" localSheetId="1">記入例!$B$2:$J$68</definedName>
    <definedName name="Z_E5A29513_AF19_4198_AFD1_5EC9C2566FB3_.wvu.Cols" localSheetId="5" hidden="1">全集約!$E:$E,全集約!$P:$P,全集約!#REF!,全集約!$U:$U,全集約!$Y:$Y,全集約!#REF!,全集約!#REF!</definedName>
    <definedName name="Z_E5A29513_AF19_4198_AFD1_5EC9C2566FB3_.wvu.FilterData" localSheetId="5" hidden="1">全集約!$CE$5:$CE$28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7" i="1" l="1"/>
  <c r="X58" i="1"/>
  <c r="CB4" i="9" s="1"/>
  <c r="X58" i="23" l="1"/>
  <c r="G58" i="23"/>
  <c r="E58" i="23"/>
  <c r="D58" i="23" s="1"/>
  <c r="X57" i="23"/>
  <c r="G57" i="23"/>
  <c r="G59" i="23" s="1"/>
  <c r="E57" i="23"/>
  <c r="D57" i="23"/>
  <c r="D59" i="23" s="1"/>
  <c r="AU53" i="23"/>
  <c r="AT53" i="23"/>
  <c r="AS53" i="23"/>
  <c r="AR53" i="23"/>
  <c r="AQ53" i="23"/>
  <c r="AP53" i="23"/>
  <c r="AN53" i="23"/>
  <c r="AM53" i="23"/>
  <c r="AL53" i="23"/>
  <c r="AK53" i="23"/>
  <c r="AI53" i="23"/>
  <c r="AH53" i="23"/>
  <c r="Z53" i="23"/>
  <c r="Y53" i="23"/>
  <c r="X53" i="23"/>
  <c r="P53" i="23"/>
  <c r="A53" i="23"/>
  <c r="AU52" i="23"/>
  <c r="AT52" i="23"/>
  <c r="AS52" i="23"/>
  <c r="AR52" i="23"/>
  <c r="AQ52" i="23"/>
  <c r="AP52" i="23"/>
  <c r="AN52" i="23"/>
  <c r="AM52" i="23"/>
  <c r="AL52" i="23"/>
  <c r="AK52" i="23"/>
  <c r="AI52" i="23"/>
  <c r="AH52" i="23"/>
  <c r="Z52" i="23"/>
  <c r="Y52" i="23"/>
  <c r="X52" i="23"/>
  <c r="P52" i="23"/>
  <c r="A52" i="23"/>
  <c r="AU51" i="23"/>
  <c r="AT51" i="23"/>
  <c r="AS51" i="23"/>
  <c r="AR51" i="23"/>
  <c r="AQ51" i="23"/>
  <c r="AP51" i="23"/>
  <c r="AN51" i="23"/>
  <c r="AM51" i="23"/>
  <c r="AL51" i="23"/>
  <c r="AK51" i="23"/>
  <c r="AI51" i="23"/>
  <c r="AH51" i="23"/>
  <c r="Z51" i="23"/>
  <c r="Y51" i="23"/>
  <c r="X51" i="23"/>
  <c r="P51" i="23"/>
  <c r="A51" i="23"/>
  <c r="AU50" i="23"/>
  <c r="AT50" i="23"/>
  <c r="AS50" i="23"/>
  <c r="AR50" i="23"/>
  <c r="AQ50" i="23"/>
  <c r="AP50" i="23"/>
  <c r="AN50" i="23"/>
  <c r="AM50" i="23"/>
  <c r="AL50" i="23"/>
  <c r="AK50" i="23"/>
  <c r="AI50" i="23"/>
  <c r="AH50" i="23"/>
  <c r="Z50" i="23"/>
  <c r="Y50" i="23"/>
  <c r="X50" i="23"/>
  <c r="P50" i="23"/>
  <c r="A50" i="23"/>
  <c r="AU49" i="23"/>
  <c r="AT49" i="23"/>
  <c r="AS49" i="23"/>
  <c r="AR49" i="23"/>
  <c r="AQ49" i="23"/>
  <c r="AP49" i="23"/>
  <c r="AN49" i="23"/>
  <c r="AM49" i="23"/>
  <c r="AL49" i="23"/>
  <c r="AK49" i="23"/>
  <c r="AI49" i="23"/>
  <c r="AH49" i="23"/>
  <c r="Z49" i="23"/>
  <c r="Y49" i="23"/>
  <c r="X49" i="23"/>
  <c r="P49" i="23"/>
  <c r="A49" i="23"/>
  <c r="AU48" i="23"/>
  <c r="AT48" i="23"/>
  <c r="AS48" i="23"/>
  <c r="AR48" i="23"/>
  <c r="AQ48" i="23"/>
  <c r="AP48" i="23"/>
  <c r="AN48" i="23"/>
  <c r="AM48" i="23"/>
  <c r="AL48" i="23"/>
  <c r="AK48" i="23"/>
  <c r="AI48" i="23"/>
  <c r="AH48" i="23"/>
  <c r="Z48" i="23"/>
  <c r="Y48" i="23"/>
  <c r="X48" i="23"/>
  <c r="P48" i="23"/>
  <c r="A48" i="23"/>
  <c r="AU47" i="23"/>
  <c r="AT47" i="23"/>
  <c r="AS47" i="23"/>
  <c r="AR47" i="23"/>
  <c r="AQ47" i="23"/>
  <c r="AP47" i="23"/>
  <c r="AN47" i="23"/>
  <c r="AM47" i="23"/>
  <c r="AL47" i="23"/>
  <c r="AK47" i="23"/>
  <c r="AI47" i="23"/>
  <c r="AH47" i="23"/>
  <c r="Z47" i="23"/>
  <c r="Y47" i="23"/>
  <c r="X47" i="23"/>
  <c r="P47" i="23"/>
  <c r="A47" i="23"/>
  <c r="AU46" i="23"/>
  <c r="AT46" i="23"/>
  <c r="AS46" i="23"/>
  <c r="AR46" i="23"/>
  <c r="AQ46" i="23"/>
  <c r="AP46" i="23"/>
  <c r="AN46" i="23"/>
  <c r="AM46" i="23"/>
  <c r="AL46" i="23"/>
  <c r="AK46" i="23"/>
  <c r="AI46" i="23"/>
  <c r="AH46" i="23"/>
  <c r="Z46" i="23"/>
  <c r="Y46" i="23"/>
  <c r="X46" i="23"/>
  <c r="P46" i="23"/>
  <c r="A46" i="23"/>
  <c r="AU45" i="23"/>
  <c r="AT45" i="23"/>
  <c r="AS45" i="23"/>
  <c r="AR45" i="23"/>
  <c r="AQ45" i="23"/>
  <c r="AP45" i="23"/>
  <c r="AN45" i="23"/>
  <c r="AM45" i="23"/>
  <c r="AL45" i="23"/>
  <c r="AK45" i="23"/>
  <c r="AI45" i="23"/>
  <c r="AH45" i="23"/>
  <c r="Z45" i="23"/>
  <c r="Y45" i="23"/>
  <c r="X45" i="23"/>
  <c r="P45" i="23"/>
  <c r="A45" i="23"/>
  <c r="AU44" i="23"/>
  <c r="AT44" i="23"/>
  <c r="AS44" i="23"/>
  <c r="AR44" i="23"/>
  <c r="AQ44" i="23"/>
  <c r="AP44" i="23"/>
  <c r="AN44" i="23"/>
  <c r="AM44" i="23"/>
  <c r="AL44" i="23"/>
  <c r="AK44" i="23"/>
  <c r="AI44" i="23"/>
  <c r="AH44" i="23"/>
  <c r="Z44" i="23"/>
  <c r="Y44" i="23"/>
  <c r="X44" i="23"/>
  <c r="P44" i="23"/>
  <c r="A44" i="23"/>
  <c r="AU43" i="23"/>
  <c r="AT43" i="23"/>
  <c r="AS43" i="23"/>
  <c r="AR43" i="23"/>
  <c r="AQ43" i="23"/>
  <c r="AP43" i="23"/>
  <c r="AN43" i="23"/>
  <c r="AM43" i="23"/>
  <c r="AL43" i="23"/>
  <c r="AK43" i="23"/>
  <c r="AI43" i="23"/>
  <c r="AH43" i="23"/>
  <c r="Z43" i="23"/>
  <c r="Y43" i="23"/>
  <c r="X43" i="23"/>
  <c r="P43" i="23"/>
  <c r="A43" i="23"/>
  <c r="AU42" i="23"/>
  <c r="AT42" i="23"/>
  <c r="AS42" i="23"/>
  <c r="AR42" i="23"/>
  <c r="AQ42" i="23"/>
  <c r="AP42" i="23"/>
  <c r="AN42" i="23"/>
  <c r="AM42" i="23"/>
  <c r="AL42" i="23"/>
  <c r="AK42" i="23"/>
  <c r="AI42" i="23"/>
  <c r="AH42" i="23"/>
  <c r="Z42" i="23"/>
  <c r="Y42" i="23"/>
  <c r="X42" i="23"/>
  <c r="P42" i="23"/>
  <c r="A42" i="23"/>
  <c r="AU41" i="23"/>
  <c r="AT41" i="23"/>
  <c r="AS41" i="23"/>
  <c r="AR41" i="23"/>
  <c r="AQ41" i="23"/>
  <c r="AP41" i="23"/>
  <c r="AN41" i="23"/>
  <c r="AM41" i="23"/>
  <c r="AL41" i="23"/>
  <c r="AK41" i="23"/>
  <c r="AI41" i="23"/>
  <c r="AH41" i="23"/>
  <c r="Z41" i="23"/>
  <c r="Y41" i="23"/>
  <c r="X41" i="23"/>
  <c r="P41" i="23"/>
  <c r="A41" i="23"/>
  <c r="AU40" i="23"/>
  <c r="AT40" i="23"/>
  <c r="AS40" i="23"/>
  <c r="AR40" i="23"/>
  <c r="AQ40" i="23"/>
  <c r="AP40" i="23"/>
  <c r="AN40" i="23"/>
  <c r="AM40" i="23"/>
  <c r="AL40" i="23"/>
  <c r="AK40" i="23"/>
  <c r="AI40" i="23"/>
  <c r="AH40" i="23"/>
  <c r="Z40" i="23"/>
  <c r="Y40" i="23"/>
  <c r="X40" i="23"/>
  <c r="P40" i="23"/>
  <c r="A40" i="23"/>
  <c r="AU39" i="23"/>
  <c r="AT39" i="23"/>
  <c r="AS39" i="23"/>
  <c r="AR39" i="23"/>
  <c r="AQ39" i="23"/>
  <c r="AP39" i="23"/>
  <c r="AN39" i="23"/>
  <c r="AM39" i="23"/>
  <c r="AL39" i="23"/>
  <c r="AK39" i="23"/>
  <c r="AI39" i="23"/>
  <c r="AH39" i="23"/>
  <c r="Z39" i="23"/>
  <c r="Y39" i="23"/>
  <c r="X39" i="23"/>
  <c r="P39" i="23"/>
  <c r="A39" i="23"/>
  <c r="AU38" i="23"/>
  <c r="AT38" i="23"/>
  <c r="AS38" i="23"/>
  <c r="AR38" i="23"/>
  <c r="AQ38" i="23"/>
  <c r="AP38" i="23"/>
  <c r="AN38" i="23"/>
  <c r="AM38" i="23"/>
  <c r="AL38" i="23"/>
  <c r="AK38" i="23"/>
  <c r="AI38" i="23"/>
  <c r="AH38" i="23"/>
  <c r="Z38" i="23"/>
  <c r="Y38" i="23"/>
  <c r="X38" i="23"/>
  <c r="P38" i="23"/>
  <c r="A38" i="23"/>
  <c r="AU37" i="23"/>
  <c r="AT37" i="23"/>
  <c r="AS37" i="23"/>
  <c r="AR37" i="23"/>
  <c r="AQ37" i="23"/>
  <c r="AP37" i="23"/>
  <c r="AN37" i="23"/>
  <c r="AM37" i="23"/>
  <c r="AL37" i="23"/>
  <c r="AK37" i="23"/>
  <c r="AI37" i="23"/>
  <c r="AH37" i="23"/>
  <c r="Z37" i="23"/>
  <c r="Y37" i="23"/>
  <c r="X37" i="23"/>
  <c r="P37" i="23"/>
  <c r="A37" i="23"/>
  <c r="AU36" i="23"/>
  <c r="AT36" i="23"/>
  <c r="AS36" i="23"/>
  <c r="AR36" i="23"/>
  <c r="AQ36" i="23"/>
  <c r="AP36" i="23"/>
  <c r="AN36" i="23"/>
  <c r="AM36" i="23"/>
  <c r="J103" i="23" s="1"/>
  <c r="AL36" i="23"/>
  <c r="AK36" i="23"/>
  <c r="AI36" i="23"/>
  <c r="AH36" i="23"/>
  <c r="Z36" i="23"/>
  <c r="Y36" i="23"/>
  <c r="X36" i="23"/>
  <c r="P36" i="23"/>
  <c r="A36" i="23"/>
  <c r="AU35" i="23"/>
  <c r="AT35" i="23"/>
  <c r="AS35" i="23"/>
  <c r="AR35" i="23"/>
  <c r="AQ35" i="23"/>
  <c r="AP35" i="23"/>
  <c r="AN35" i="23"/>
  <c r="AM35" i="23"/>
  <c r="AL35" i="23"/>
  <c r="AK35" i="23"/>
  <c r="AI35" i="23"/>
  <c r="AH35" i="23"/>
  <c r="Z35" i="23"/>
  <c r="Y35" i="23"/>
  <c r="X35" i="23"/>
  <c r="P35" i="23"/>
  <c r="A35" i="23"/>
  <c r="AU34" i="23"/>
  <c r="AT34" i="23"/>
  <c r="AS34" i="23"/>
  <c r="AR34" i="23"/>
  <c r="AQ34" i="23"/>
  <c r="AP34" i="23"/>
  <c r="AN34" i="23"/>
  <c r="AM34" i="23"/>
  <c r="AL34" i="23"/>
  <c r="J111" i="23" s="1"/>
  <c r="AK34" i="23"/>
  <c r="AI34" i="23"/>
  <c r="AH34" i="23"/>
  <c r="Z34" i="23"/>
  <c r="Y34" i="23"/>
  <c r="X34" i="23"/>
  <c r="P34" i="23"/>
  <c r="A34" i="23"/>
  <c r="AU30" i="23"/>
  <c r="AT30" i="23"/>
  <c r="AS30" i="23"/>
  <c r="AR30" i="23"/>
  <c r="AQ30" i="23"/>
  <c r="AP30" i="23"/>
  <c r="AN30" i="23"/>
  <c r="AM30" i="23"/>
  <c r="AL30" i="23"/>
  <c r="AK30" i="23"/>
  <c r="AI30" i="23"/>
  <c r="AH30" i="23"/>
  <c r="Z30" i="23"/>
  <c r="Y30" i="23"/>
  <c r="X30" i="23"/>
  <c r="P30" i="23"/>
  <c r="A30" i="23"/>
  <c r="AU29" i="23"/>
  <c r="AT29" i="23"/>
  <c r="AS29" i="23"/>
  <c r="AR29" i="23"/>
  <c r="AQ29" i="23"/>
  <c r="AP29" i="23"/>
  <c r="AN29" i="23"/>
  <c r="AM29" i="23"/>
  <c r="AL29" i="23"/>
  <c r="AK29" i="23"/>
  <c r="AI29" i="23"/>
  <c r="AH29" i="23"/>
  <c r="Z29" i="23"/>
  <c r="Y29" i="23"/>
  <c r="X29" i="23"/>
  <c r="P29" i="23"/>
  <c r="A29" i="23"/>
  <c r="AU28" i="23"/>
  <c r="AT28" i="23"/>
  <c r="AS28" i="23"/>
  <c r="AR28" i="23"/>
  <c r="AQ28" i="23"/>
  <c r="AP28" i="23"/>
  <c r="AN28" i="23"/>
  <c r="AM28" i="23"/>
  <c r="AL28" i="23"/>
  <c r="AK28" i="23"/>
  <c r="AI28" i="23"/>
  <c r="AH28" i="23"/>
  <c r="Z28" i="23"/>
  <c r="Y28" i="23"/>
  <c r="X28" i="23"/>
  <c r="P28" i="23"/>
  <c r="A28" i="23"/>
  <c r="AU27" i="23"/>
  <c r="AT27" i="23"/>
  <c r="AS27" i="23"/>
  <c r="AR27" i="23"/>
  <c r="AQ27" i="23"/>
  <c r="AP27" i="23"/>
  <c r="AN27" i="23"/>
  <c r="AM27" i="23"/>
  <c r="AL27" i="23"/>
  <c r="AK27" i="23"/>
  <c r="AI27" i="23"/>
  <c r="AH27" i="23"/>
  <c r="Z27" i="23"/>
  <c r="Y27" i="23"/>
  <c r="X27" i="23"/>
  <c r="P27" i="23"/>
  <c r="A27" i="23"/>
  <c r="AU26" i="23"/>
  <c r="AT26" i="23"/>
  <c r="AS26" i="23"/>
  <c r="AR26" i="23"/>
  <c r="AQ26" i="23"/>
  <c r="AP26" i="23"/>
  <c r="AN26" i="23"/>
  <c r="AM26" i="23"/>
  <c r="AL26" i="23"/>
  <c r="AK26" i="23"/>
  <c r="AI26" i="23"/>
  <c r="AH26" i="23"/>
  <c r="Z26" i="23"/>
  <c r="Y26" i="23"/>
  <c r="X26" i="23"/>
  <c r="P26" i="23"/>
  <c r="A26" i="23"/>
  <c r="AU25" i="23"/>
  <c r="AT25" i="23"/>
  <c r="AS25" i="23"/>
  <c r="AR25" i="23"/>
  <c r="AQ25" i="23"/>
  <c r="AP25" i="23"/>
  <c r="AN25" i="23"/>
  <c r="AM25" i="23"/>
  <c r="AL25" i="23"/>
  <c r="AK25" i="23"/>
  <c r="AI25" i="23"/>
  <c r="AH25" i="23"/>
  <c r="Z25" i="23"/>
  <c r="Y25" i="23"/>
  <c r="X25" i="23"/>
  <c r="P25" i="23"/>
  <c r="A25" i="23"/>
  <c r="AU24" i="23"/>
  <c r="AT24" i="23"/>
  <c r="AS24" i="23"/>
  <c r="AR24" i="23"/>
  <c r="AQ24" i="23"/>
  <c r="AP24" i="23"/>
  <c r="AN24" i="23"/>
  <c r="AM24" i="23"/>
  <c r="AL24" i="23"/>
  <c r="AK24" i="23"/>
  <c r="AI24" i="23"/>
  <c r="AH24" i="23"/>
  <c r="Z24" i="23"/>
  <c r="Y24" i="23"/>
  <c r="X24" i="23"/>
  <c r="P24" i="23"/>
  <c r="A24" i="23"/>
  <c r="AU23" i="23"/>
  <c r="AT23" i="23"/>
  <c r="AS23" i="23"/>
  <c r="AR23" i="23"/>
  <c r="AQ23" i="23"/>
  <c r="AP23" i="23"/>
  <c r="AN23" i="23"/>
  <c r="AM23" i="23"/>
  <c r="AL23" i="23"/>
  <c r="AK23" i="23"/>
  <c r="AI23" i="23"/>
  <c r="AH23" i="23"/>
  <c r="Z23" i="23"/>
  <c r="Y23" i="23"/>
  <c r="X23" i="23"/>
  <c r="P23" i="23"/>
  <c r="A23" i="23"/>
  <c r="AU22" i="23"/>
  <c r="AT22" i="23"/>
  <c r="AS22" i="23"/>
  <c r="AR22" i="23"/>
  <c r="AQ22" i="23"/>
  <c r="AP22" i="23"/>
  <c r="AN22" i="23"/>
  <c r="AM22" i="23"/>
  <c r="AL22" i="23"/>
  <c r="AK22" i="23"/>
  <c r="AI22" i="23"/>
  <c r="AH22" i="23"/>
  <c r="Z22" i="23"/>
  <c r="Y22" i="23"/>
  <c r="X22" i="23"/>
  <c r="P22" i="23"/>
  <c r="A22" i="23"/>
  <c r="AU21" i="23"/>
  <c r="AT21" i="23"/>
  <c r="AS21" i="23"/>
  <c r="AR21" i="23"/>
  <c r="AQ21" i="23"/>
  <c r="AP21" i="23"/>
  <c r="AN21" i="23"/>
  <c r="AM21" i="23"/>
  <c r="AL21" i="23"/>
  <c r="AK21" i="23"/>
  <c r="AI21" i="23"/>
  <c r="AH21" i="23"/>
  <c r="Z21" i="23"/>
  <c r="Y21" i="23"/>
  <c r="X21" i="23"/>
  <c r="P21" i="23"/>
  <c r="A21" i="23"/>
  <c r="AU20" i="23"/>
  <c r="AT20" i="23"/>
  <c r="AS20" i="23"/>
  <c r="AR20" i="23"/>
  <c r="AQ20" i="23"/>
  <c r="AP20" i="23"/>
  <c r="AN20" i="23"/>
  <c r="AM20" i="23"/>
  <c r="AL20" i="23"/>
  <c r="AK20" i="23"/>
  <c r="AI20" i="23"/>
  <c r="AH20" i="23"/>
  <c r="Z20" i="23"/>
  <c r="Y20" i="23"/>
  <c r="X20" i="23"/>
  <c r="P20" i="23"/>
  <c r="A20" i="23"/>
  <c r="AU19" i="23"/>
  <c r="AT19" i="23"/>
  <c r="AS19" i="23"/>
  <c r="AR19" i="23"/>
  <c r="AQ19" i="23"/>
  <c r="AP19" i="23"/>
  <c r="AN19" i="23"/>
  <c r="AM19" i="23"/>
  <c r="AL19" i="23"/>
  <c r="AK19" i="23"/>
  <c r="AI19" i="23"/>
  <c r="AH19" i="23"/>
  <c r="Z19" i="23"/>
  <c r="Y19" i="23"/>
  <c r="X19" i="23"/>
  <c r="P19" i="23"/>
  <c r="A19" i="23"/>
  <c r="AU18" i="23"/>
  <c r="AT18" i="23"/>
  <c r="AS18" i="23"/>
  <c r="AR18" i="23"/>
  <c r="AQ18" i="23"/>
  <c r="AP18" i="23"/>
  <c r="AN18" i="23"/>
  <c r="AM18" i="23"/>
  <c r="AL18" i="23"/>
  <c r="AK18" i="23"/>
  <c r="AI18" i="23"/>
  <c r="AH18" i="23"/>
  <c r="Z18" i="23"/>
  <c r="Y18" i="23"/>
  <c r="X18" i="23"/>
  <c r="P18" i="23"/>
  <c r="A18" i="23"/>
  <c r="AU17" i="23"/>
  <c r="AT17" i="23"/>
  <c r="AS17" i="23"/>
  <c r="AR17" i="23"/>
  <c r="AQ17" i="23"/>
  <c r="AP17" i="23"/>
  <c r="AN17" i="23"/>
  <c r="AM17" i="23"/>
  <c r="AL17" i="23"/>
  <c r="AK17" i="23"/>
  <c r="AI17" i="23"/>
  <c r="AH17" i="23"/>
  <c r="Z17" i="23"/>
  <c r="Y17" i="23"/>
  <c r="X17" i="23"/>
  <c r="P17" i="23"/>
  <c r="A17" i="23"/>
  <c r="AU16" i="23"/>
  <c r="AT16" i="23"/>
  <c r="AS16" i="23"/>
  <c r="AR16" i="23"/>
  <c r="AQ16" i="23"/>
  <c r="AP16" i="23"/>
  <c r="AN16" i="23"/>
  <c r="AM16" i="23"/>
  <c r="AL16" i="23"/>
  <c r="AK16" i="23"/>
  <c r="AI16" i="23"/>
  <c r="AH16" i="23"/>
  <c r="Z16" i="23"/>
  <c r="Y16" i="23"/>
  <c r="X16" i="23"/>
  <c r="P16" i="23"/>
  <c r="A16" i="23"/>
  <c r="AU15" i="23"/>
  <c r="AT15" i="23"/>
  <c r="AS15" i="23"/>
  <c r="AR15" i="23"/>
  <c r="AQ15" i="23"/>
  <c r="AP15" i="23"/>
  <c r="AN15" i="23"/>
  <c r="AM15" i="23"/>
  <c r="AL15" i="23"/>
  <c r="AK15" i="23"/>
  <c r="AI15" i="23"/>
  <c r="AH15" i="23"/>
  <c r="Z15" i="23"/>
  <c r="Y15" i="23"/>
  <c r="X15" i="23"/>
  <c r="P15" i="23"/>
  <c r="A15" i="23"/>
  <c r="AU14" i="23"/>
  <c r="AT14" i="23"/>
  <c r="AS14" i="23"/>
  <c r="AR14" i="23"/>
  <c r="AQ14" i="23"/>
  <c r="AP14" i="23"/>
  <c r="AN14" i="23"/>
  <c r="AM14" i="23"/>
  <c r="AL14" i="23"/>
  <c r="AK14" i="23"/>
  <c r="AI14" i="23"/>
  <c r="AH14" i="23"/>
  <c r="Z14" i="23"/>
  <c r="Y14" i="23"/>
  <c r="X14" i="23"/>
  <c r="P14" i="23"/>
  <c r="A14" i="23"/>
  <c r="AU13" i="23"/>
  <c r="AT13" i="23"/>
  <c r="AS13" i="23"/>
  <c r="AR13" i="23"/>
  <c r="X13" i="23" s="1"/>
  <c r="AQ13" i="23"/>
  <c r="AP13" i="23"/>
  <c r="AN13" i="23"/>
  <c r="AM13" i="23"/>
  <c r="J91" i="23" s="1"/>
  <c r="AL13" i="23"/>
  <c r="AK13" i="23"/>
  <c r="AI13" i="23"/>
  <c r="AH13" i="23"/>
  <c r="Z13" i="23"/>
  <c r="Y13" i="23"/>
  <c r="P13" i="23"/>
  <c r="A13" i="23"/>
  <c r="AU12" i="23"/>
  <c r="AT12" i="23"/>
  <c r="AS12" i="23"/>
  <c r="AH12" i="23" s="1"/>
  <c r="AR12" i="23"/>
  <c r="AQ12" i="23"/>
  <c r="AP12" i="23"/>
  <c r="X12" i="23" s="1"/>
  <c r="AN12" i="23"/>
  <c r="AM12" i="23"/>
  <c r="AL12" i="23"/>
  <c r="AK12" i="23"/>
  <c r="AI12" i="23"/>
  <c r="Z12" i="23"/>
  <c r="Y12" i="23"/>
  <c r="P12" i="23"/>
  <c r="A12" i="23"/>
  <c r="AU11" i="23"/>
  <c r="AT11" i="23"/>
  <c r="AS11" i="23"/>
  <c r="AR11" i="23"/>
  <c r="AQ11" i="23"/>
  <c r="AP11" i="23"/>
  <c r="X11" i="23" s="1"/>
  <c r="Y11" i="23" s="1"/>
  <c r="AN11" i="23"/>
  <c r="AM11" i="23"/>
  <c r="AL11" i="23"/>
  <c r="J110" i="23" s="1"/>
  <c r="AK11" i="23"/>
  <c r="AI11" i="23"/>
  <c r="Z11" i="23"/>
  <c r="P11" i="23"/>
  <c r="A11" i="23"/>
  <c r="AH11" i="23" l="1"/>
  <c r="E59" i="23"/>
  <c r="F57" i="23"/>
  <c r="F58" i="23"/>
  <c r="H58" i="23" s="1"/>
  <c r="F59" i="23"/>
  <c r="H59" i="23" s="1"/>
  <c r="J87" i="23"/>
  <c r="J99" i="23"/>
  <c r="H57" i="23"/>
  <c r="J84" i="23"/>
  <c r="J88" i="23"/>
  <c r="J92" i="23"/>
  <c r="J100" i="23"/>
  <c r="J104" i="23"/>
  <c r="J83" i="23"/>
  <c r="J81" i="23"/>
  <c r="J85" i="23"/>
  <c r="J89" i="23"/>
  <c r="J97" i="23"/>
  <c r="J101" i="23"/>
  <c r="J105" i="23"/>
  <c r="J82" i="23"/>
  <c r="J86" i="23"/>
  <c r="J90" i="23"/>
  <c r="J98" i="23"/>
  <c r="J102" i="23"/>
  <c r="A30" i="1"/>
  <c r="A35" i="1"/>
  <c r="A36" i="1"/>
  <c r="A37" i="1"/>
  <c r="A38" i="1"/>
  <c r="A39" i="1"/>
  <c r="A40" i="1"/>
  <c r="A41" i="1"/>
  <c r="A42" i="1"/>
  <c r="A43" i="1"/>
  <c r="A44" i="1"/>
  <c r="A45" i="1"/>
  <c r="A46" i="1"/>
  <c r="A47" i="1"/>
  <c r="A48" i="1"/>
  <c r="A49" i="1"/>
  <c r="A50" i="1"/>
  <c r="A51" i="1"/>
  <c r="A52" i="1"/>
  <c r="A53" i="1"/>
  <c r="A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N34" i="1"/>
  <c r="AM34" i="1"/>
  <c r="AL34" i="1"/>
  <c r="AI53" i="1"/>
  <c r="AI52" i="1"/>
  <c r="AI51" i="1"/>
  <c r="AI50" i="1"/>
  <c r="AI49" i="1"/>
  <c r="AI48" i="1"/>
  <c r="AI47" i="1"/>
  <c r="AI46" i="1"/>
  <c r="AI45" i="1"/>
  <c r="AI44" i="1"/>
  <c r="AI43" i="1"/>
  <c r="AI42" i="1"/>
  <c r="AI41" i="1"/>
  <c r="AI40" i="1"/>
  <c r="AI38" i="1"/>
  <c r="AI37" i="1"/>
  <c r="AI12" i="1"/>
  <c r="AI13" i="1"/>
  <c r="AI14" i="1"/>
  <c r="AI15" i="1"/>
  <c r="AI17" i="1"/>
  <c r="AI18" i="1"/>
  <c r="AI19" i="1"/>
  <c r="AI20" i="1"/>
  <c r="AI21" i="1"/>
  <c r="AI22" i="1"/>
  <c r="AI23" i="1"/>
  <c r="AI24" i="1"/>
  <c r="AI25" i="1"/>
  <c r="AI26" i="1"/>
  <c r="AI27" i="1"/>
  <c r="AI28" i="1"/>
  <c r="AI29" i="1"/>
  <c r="AI30" i="1"/>
  <c r="Y53" i="1"/>
  <c r="Y52" i="1"/>
  <c r="Y51" i="1"/>
  <c r="Y50" i="1"/>
  <c r="Y49" i="1"/>
  <c r="Y48" i="1"/>
  <c r="Y47" i="1"/>
  <c r="Y46" i="1"/>
  <c r="Y45" i="1"/>
  <c r="Y44" i="1"/>
  <c r="Y43" i="1"/>
  <c r="Y42" i="1"/>
  <c r="Y41" i="1"/>
  <c r="Y40" i="1"/>
  <c r="Y39" i="1"/>
  <c r="Y38" i="1"/>
  <c r="Y36" i="1"/>
  <c r="Y14" i="1"/>
  <c r="Y15" i="1"/>
  <c r="Y18" i="1"/>
  <c r="Y19" i="1"/>
  <c r="Y20" i="1"/>
  <c r="Y21" i="1"/>
  <c r="Y22" i="1"/>
  <c r="Y23" i="1"/>
  <c r="Y24" i="1"/>
  <c r="Y25" i="1"/>
  <c r="Y26" i="1"/>
  <c r="Y27" i="1"/>
  <c r="Y28" i="1"/>
  <c r="Y29" i="1"/>
  <c r="Y30" i="1"/>
  <c r="Z12" i="1"/>
  <c r="Z13" i="1"/>
  <c r="Z14" i="1"/>
  <c r="Z15" i="1"/>
  <c r="Z16" i="1"/>
  <c r="Z17" i="1"/>
  <c r="Z18" i="1"/>
  <c r="Z19" i="1"/>
  <c r="Z20" i="1"/>
  <c r="Z21" i="1"/>
  <c r="Z22" i="1"/>
  <c r="Z23" i="1"/>
  <c r="Z24" i="1"/>
  <c r="Z25" i="1"/>
  <c r="Z26" i="1"/>
  <c r="Z27" i="1"/>
  <c r="Z28" i="1"/>
  <c r="Z29" i="1"/>
  <c r="Z30" i="1"/>
  <c r="Z34" i="1"/>
  <c r="Z35" i="1"/>
  <c r="Z36" i="1"/>
  <c r="Z37" i="1"/>
  <c r="Z38" i="1"/>
  <c r="Z39" i="1"/>
  <c r="Z40" i="1"/>
  <c r="Z41" i="1"/>
  <c r="Z42" i="1"/>
  <c r="Z43" i="1"/>
  <c r="Z44" i="1"/>
  <c r="Z45" i="1"/>
  <c r="Z46" i="1"/>
  <c r="Z47" i="1"/>
  <c r="Z48" i="1"/>
  <c r="Z49" i="1"/>
  <c r="Z50" i="1"/>
  <c r="Z51" i="1"/>
  <c r="Z52" i="1"/>
  <c r="Z53" i="1"/>
  <c r="Z11" i="1"/>
  <c r="P53" i="1"/>
  <c r="P52" i="1"/>
  <c r="P51" i="1"/>
  <c r="P50" i="1"/>
  <c r="P49" i="1"/>
  <c r="P48" i="1"/>
  <c r="P47" i="1"/>
  <c r="P46" i="1"/>
  <c r="P45" i="1"/>
  <c r="P44" i="1"/>
  <c r="P43" i="1"/>
  <c r="P42" i="1"/>
  <c r="P41" i="1"/>
  <c r="P40" i="1"/>
  <c r="P39" i="1"/>
  <c r="P38" i="1"/>
  <c r="P37" i="1"/>
  <c r="P36" i="1"/>
  <c r="P35" i="1"/>
  <c r="P34" i="1"/>
  <c r="P12" i="1"/>
  <c r="P13" i="1"/>
  <c r="P14" i="1"/>
  <c r="P15" i="1"/>
  <c r="P16" i="1"/>
  <c r="P17" i="1"/>
  <c r="P18" i="1"/>
  <c r="P19" i="1"/>
  <c r="P20" i="1"/>
  <c r="P21" i="1"/>
  <c r="P22" i="1"/>
  <c r="P23" i="1"/>
  <c r="P24" i="1"/>
  <c r="P25" i="1"/>
  <c r="P26" i="1"/>
  <c r="P27" i="1"/>
  <c r="P28" i="1"/>
  <c r="P29" i="1"/>
  <c r="P30" i="1"/>
  <c r="P11" i="1"/>
  <c r="AK35" i="1"/>
  <c r="AK36" i="1"/>
  <c r="AK37" i="1"/>
  <c r="AK38" i="1"/>
  <c r="AK39" i="1"/>
  <c r="AK40" i="1"/>
  <c r="AK41" i="1"/>
  <c r="AK42" i="1"/>
  <c r="AK43" i="1"/>
  <c r="AK44" i="1"/>
  <c r="AK45" i="1"/>
  <c r="AK46" i="1"/>
  <c r="AK47" i="1"/>
  <c r="AK48" i="1"/>
  <c r="AK49" i="1"/>
  <c r="AK50" i="1"/>
  <c r="AK51" i="1"/>
  <c r="AK52" i="1"/>
  <c r="AK53" i="1"/>
  <c r="AK34" i="1"/>
  <c r="AK12" i="1"/>
  <c r="AL12" i="1"/>
  <c r="AM12" i="1"/>
  <c r="AN12" i="1"/>
  <c r="AK13" i="1"/>
  <c r="AL13" i="1"/>
  <c r="AM13" i="1"/>
  <c r="AN13" i="1"/>
  <c r="AK14" i="1"/>
  <c r="AL14" i="1"/>
  <c r="AM14" i="1"/>
  <c r="AN14" i="1"/>
  <c r="AK15" i="1"/>
  <c r="AL15" i="1"/>
  <c r="AM15" i="1"/>
  <c r="AN15" i="1"/>
  <c r="AK16" i="1"/>
  <c r="AL16" i="1"/>
  <c r="AM16" i="1"/>
  <c r="AN16" i="1"/>
  <c r="AK17" i="1"/>
  <c r="AL17" i="1"/>
  <c r="AM17" i="1"/>
  <c r="AN17" i="1"/>
  <c r="AK18" i="1"/>
  <c r="AL18" i="1"/>
  <c r="AM18" i="1"/>
  <c r="AN18" i="1"/>
  <c r="AK19" i="1"/>
  <c r="AL19" i="1"/>
  <c r="AM19" i="1"/>
  <c r="AN19" i="1"/>
  <c r="AK20" i="1"/>
  <c r="AL20" i="1"/>
  <c r="AM20" i="1"/>
  <c r="AN20" i="1"/>
  <c r="AK21" i="1"/>
  <c r="AL21" i="1"/>
  <c r="AM21" i="1"/>
  <c r="AN21" i="1"/>
  <c r="AK22" i="1"/>
  <c r="AL22" i="1"/>
  <c r="AM22" i="1"/>
  <c r="AN22" i="1"/>
  <c r="AK23" i="1"/>
  <c r="AL23" i="1"/>
  <c r="AM23" i="1"/>
  <c r="AN23" i="1"/>
  <c r="AK24" i="1"/>
  <c r="AL24" i="1"/>
  <c r="AM24" i="1"/>
  <c r="AN24" i="1"/>
  <c r="AK25" i="1"/>
  <c r="AL25" i="1"/>
  <c r="AM25" i="1"/>
  <c r="AN25" i="1"/>
  <c r="AK26" i="1"/>
  <c r="AL26" i="1"/>
  <c r="AM26" i="1"/>
  <c r="AN26" i="1"/>
  <c r="AK27" i="1"/>
  <c r="AL27" i="1"/>
  <c r="AM27" i="1"/>
  <c r="AN27" i="1"/>
  <c r="AK28" i="1"/>
  <c r="AL28" i="1"/>
  <c r="AM28" i="1"/>
  <c r="AN28" i="1"/>
  <c r="AK29" i="1"/>
  <c r="AL29" i="1"/>
  <c r="AM29" i="1"/>
  <c r="AN29" i="1"/>
  <c r="AK30" i="1"/>
  <c r="AL30" i="1"/>
  <c r="AM30" i="1"/>
  <c r="AN30" i="1"/>
  <c r="AM11" i="1"/>
  <c r="AK11" i="1"/>
  <c r="AH37" i="1"/>
  <c r="AH38" i="1"/>
  <c r="AH40" i="1"/>
  <c r="AH41" i="1"/>
  <c r="AH42" i="1"/>
  <c r="AH43" i="1"/>
  <c r="AH44" i="1"/>
  <c r="AH45" i="1"/>
  <c r="AH46" i="1"/>
  <c r="AH47" i="1"/>
  <c r="AH48" i="1"/>
  <c r="AH49" i="1"/>
  <c r="AH50" i="1"/>
  <c r="AH51" i="1"/>
  <c r="AH52" i="1"/>
  <c r="AH53" i="1"/>
  <c r="AS35" i="1"/>
  <c r="AT35" i="1"/>
  <c r="AU35" i="1"/>
  <c r="AS36" i="1"/>
  <c r="AT36" i="1"/>
  <c r="AU36" i="1"/>
  <c r="AS37" i="1"/>
  <c r="AT37" i="1"/>
  <c r="AU37" i="1"/>
  <c r="AS38" i="1"/>
  <c r="AT38" i="1"/>
  <c r="AU38" i="1"/>
  <c r="AS39" i="1"/>
  <c r="AT39" i="1"/>
  <c r="AU39" i="1"/>
  <c r="AS40" i="1"/>
  <c r="AT40" i="1"/>
  <c r="AU40" i="1"/>
  <c r="AS41" i="1"/>
  <c r="AT41" i="1"/>
  <c r="AU41" i="1"/>
  <c r="AS42" i="1"/>
  <c r="AT42" i="1"/>
  <c r="AU42" i="1"/>
  <c r="AS43" i="1"/>
  <c r="AT43" i="1"/>
  <c r="AU43" i="1"/>
  <c r="AS44" i="1"/>
  <c r="AT44" i="1"/>
  <c r="AU44" i="1"/>
  <c r="AS45" i="1"/>
  <c r="AT45" i="1"/>
  <c r="AU45" i="1"/>
  <c r="AS46" i="1"/>
  <c r="AT46" i="1"/>
  <c r="AU46" i="1"/>
  <c r="AS47" i="1"/>
  <c r="AT47" i="1"/>
  <c r="AU47" i="1"/>
  <c r="AS48" i="1"/>
  <c r="AT48" i="1"/>
  <c r="AU48" i="1"/>
  <c r="AS49" i="1"/>
  <c r="AT49" i="1"/>
  <c r="AU49" i="1"/>
  <c r="AS50" i="1"/>
  <c r="AT50" i="1"/>
  <c r="AU50" i="1"/>
  <c r="AS51" i="1"/>
  <c r="AT51" i="1"/>
  <c r="AU51" i="1"/>
  <c r="AS52" i="1"/>
  <c r="AT52" i="1"/>
  <c r="AU52" i="1"/>
  <c r="AS53" i="1"/>
  <c r="AT53" i="1"/>
  <c r="AU53" i="1"/>
  <c r="AH12" i="1"/>
  <c r="AH13" i="1"/>
  <c r="AH14" i="1"/>
  <c r="AH15" i="1"/>
  <c r="AH17" i="1"/>
  <c r="AH18" i="1"/>
  <c r="AH19" i="1"/>
  <c r="AH20" i="1"/>
  <c r="AH21" i="1"/>
  <c r="AH22" i="1"/>
  <c r="AH23" i="1"/>
  <c r="AH24" i="1"/>
  <c r="AH25" i="1"/>
  <c r="AH26" i="1"/>
  <c r="AH27" i="1"/>
  <c r="AH28" i="1"/>
  <c r="AH29" i="1"/>
  <c r="AH30" i="1"/>
  <c r="AS34" i="1"/>
  <c r="AU34" i="1"/>
  <c r="AT34" i="1"/>
  <c r="AS12" i="1"/>
  <c r="AT12" i="1"/>
  <c r="AU12" i="1"/>
  <c r="AS13" i="1"/>
  <c r="AT13" i="1"/>
  <c r="AU13" i="1"/>
  <c r="AS14" i="1"/>
  <c r="AT14" i="1"/>
  <c r="AU14" i="1"/>
  <c r="AS15" i="1"/>
  <c r="AT15" i="1"/>
  <c r="AU15" i="1"/>
  <c r="AS16" i="1"/>
  <c r="AT16" i="1"/>
  <c r="AU16" i="1"/>
  <c r="AS17" i="1"/>
  <c r="AT17" i="1"/>
  <c r="AU17" i="1"/>
  <c r="AS18" i="1"/>
  <c r="AT18" i="1"/>
  <c r="AU18" i="1"/>
  <c r="AS19" i="1"/>
  <c r="AT19" i="1"/>
  <c r="AU19" i="1"/>
  <c r="AS20" i="1"/>
  <c r="AT20" i="1"/>
  <c r="AU20" i="1"/>
  <c r="AS21" i="1"/>
  <c r="AT21" i="1"/>
  <c r="AU21" i="1"/>
  <c r="AS22" i="1"/>
  <c r="AT22" i="1"/>
  <c r="AU22" i="1"/>
  <c r="AS23" i="1"/>
  <c r="AT23" i="1"/>
  <c r="AU23" i="1"/>
  <c r="AS24" i="1"/>
  <c r="AT24" i="1"/>
  <c r="AU24" i="1"/>
  <c r="AS25" i="1"/>
  <c r="AT25" i="1"/>
  <c r="AU25" i="1"/>
  <c r="AS26" i="1"/>
  <c r="AT26" i="1"/>
  <c r="AU26" i="1"/>
  <c r="AS27" i="1"/>
  <c r="AT27" i="1"/>
  <c r="AU27" i="1"/>
  <c r="AS28" i="1"/>
  <c r="AT28" i="1"/>
  <c r="AU28" i="1"/>
  <c r="AS29" i="1"/>
  <c r="AT29" i="1"/>
  <c r="AU29" i="1"/>
  <c r="AS30" i="1"/>
  <c r="AT30" i="1"/>
  <c r="AU30" i="1"/>
  <c r="AS11" i="1"/>
  <c r="AP11" i="1"/>
  <c r="AU11" i="1"/>
  <c r="AT11" i="1"/>
  <c r="X35" i="1"/>
  <c r="Y35" i="1" s="1"/>
  <c r="X36" i="1"/>
  <c r="X37" i="1"/>
  <c r="Y37" i="1" s="1"/>
  <c r="X38" i="1"/>
  <c r="X40" i="1"/>
  <c r="X41" i="1"/>
  <c r="X42" i="1"/>
  <c r="X43" i="1"/>
  <c r="X44" i="1"/>
  <c r="X45" i="1"/>
  <c r="X46" i="1"/>
  <c r="X47" i="1"/>
  <c r="X48" i="1"/>
  <c r="X49" i="1"/>
  <c r="X50" i="1"/>
  <c r="X51" i="1"/>
  <c r="X52" i="1"/>
  <c r="X53" i="1"/>
  <c r="X14" i="1"/>
  <c r="X15" i="1"/>
  <c r="X16" i="1"/>
  <c r="Y16" i="1" s="1"/>
  <c r="X19" i="1"/>
  <c r="X20" i="1"/>
  <c r="X21" i="1"/>
  <c r="X22" i="1"/>
  <c r="X23" i="1"/>
  <c r="X24" i="1"/>
  <c r="X25" i="1"/>
  <c r="X26" i="1"/>
  <c r="X27" i="1"/>
  <c r="X28" i="1"/>
  <c r="X29" i="1"/>
  <c r="X30" i="1"/>
  <c r="E58" i="1"/>
  <c r="D58" i="1" s="1"/>
  <c r="G58" i="1"/>
  <c r="G57" i="1"/>
  <c r="E57" i="1"/>
  <c r="D57" i="1" s="1"/>
  <c r="F57" i="1" s="1"/>
  <c r="H57" i="1" s="1"/>
  <c r="AH36" i="1" l="1"/>
  <c r="AI36" i="1" s="1"/>
  <c r="AH35" i="1"/>
  <c r="AI35" i="1" s="1"/>
  <c r="AH39" i="1"/>
  <c r="AI39" i="1" s="1"/>
  <c r="AH16" i="1"/>
  <c r="AI16" i="1" s="1"/>
  <c r="AH34" i="1"/>
  <c r="AI34" i="1" s="1"/>
  <c r="AH11" i="1"/>
  <c r="F58" i="1"/>
  <c r="H58" i="1" s="1"/>
  <c r="AI11" i="1" l="1"/>
  <c r="H12" i="4"/>
  <c r="H13" i="4"/>
  <c r="H11" i="4"/>
  <c r="E9" i="4"/>
  <c r="E8" i="4"/>
  <c r="E6" i="4"/>
  <c r="CA4" i="9" l="1"/>
  <c r="BD4" i="9"/>
  <c r="A12" i="1"/>
  <c r="A13" i="1"/>
  <c r="A14" i="1"/>
  <c r="A15" i="1"/>
  <c r="A16" i="1"/>
  <c r="A17" i="1"/>
  <c r="A18" i="1"/>
  <c r="A19" i="1"/>
  <c r="A20" i="1"/>
  <c r="A21" i="1"/>
  <c r="A22" i="1"/>
  <c r="A23" i="1"/>
  <c r="A24" i="1"/>
  <c r="A25" i="1"/>
  <c r="A26" i="1"/>
  <c r="A27" i="1"/>
  <c r="A28" i="1"/>
  <c r="A29" i="1"/>
  <c r="A11" i="1"/>
  <c r="G5" i="9" l="1"/>
  <c r="Q5" i="9" s="1"/>
  <c r="V5" i="9"/>
  <c r="W5" i="9" s="1"/>
  <c r="G6" i="9"/>
  <c r="Q6" i="9" s="1"/>
  <c r="R6" i="9"/>
  <c r="V6" i="9"/>
  <c r="W6" i="9" s="1"/>
  <c r="Z6" i="9"/>
  <c r="AA6" i="9" s="1"/>
  <c r="AB6" i="9" s="1"/>
  <c r="H7" i="9"/>
  <c r="R7" i="9"/>
  <c r="S7" i="9" s="1"/>
  <c r="X7" i="9"/>
  <c r="H8" i="9"/>
  <c r="N9" i="9"/>
  <c r="T9" i="9"/>
  <c r="Y9" i="9"/>
  <c r="N10" i="9"/>
  <c r="X10" i="9"/>
  <c r="O11" i="9"/>
  <c r="U11" i="9"/>
  <c r="Z11" i="9"/>
  <c r="AA11" i="9" s="1"/>
  <c r="AB11" i="9" s="1"/>
  <c r="O12" i="9"/>
  <c r="U12" i="9"/>
  <c r="Y12" i="9"/>
  <c r="G13" i="9"/>
  <c r="Q13" i="9" s="1"/>
  <c r="V13" i="9"/>
  <c r="W13" i="9" s="1"/>
  <c r="G14" i="9"/>
  <c r="Q14" i="9" s="1"/>
  <c r="R14" i="9"/>
  <c r="V14" i="9"/>
  <c r="W14" i="9" s="1"/>
  <c r="Z14" i="9"/>
  <c r="AA14" i="9" s="1"/>
  <c r="AB14" i="9" s="1"/>
  <c r="H15" i="9"/>
  <c r="R15" i="9"/>
  <c r="S15" i="9" s="1"/>
  <c r="X15" i="9"/>
  <c r="H16" i="9"/>
  <c r="N17" i="9"/>
  <c r="T17" i="9"/>
  <c r="Y17" i="9"/>
  <c r="N18" i="9"/>
  <c r="X18" i="9"/>
  <c r="O19" i="9"/>
  <c r="U19" i="9"/>
  <c r="Z19" i="9"/>
  <c r="AA19" i="9" s="1"/>
  <c r="AB19" i="9" s="1"/>
  <c r="O20" i="9"/>
  <c r="U20" i="9"/>
  <c r="Y20" i="9"/>
  <c r="G21" i="9"/>
  <c r="Q21" i="9" s="1"/>
  <c r="V21" i="9"/>
  <c r="W21" i="9" s="1"/>
  <c r="G22" i="9"/>
  <c r="Q22" i="9" s="1"/>
  <c r="R22" i="9"/>
  <c r="V22" i="9"/>
  <c r="W22" i="9" s="1"/>
  <c r="Z22" i="9"/>
  <c r="AA22" i="9" s="1"/>
  <c r="AB22" i="9" s="1"/>
  <c r="H23" i="9"/>
  <c r="R23" i="9"/>
  <c r="S23" i="9" s="1"/>
  <c r="X23" i="9"/>
  <c r="H24" i="9"/>
  <c r="N25" i="9"/>
  <c r="T25" i="9"/>
  <c r="Y25" i="9"/>
  <c r="N26" i="9"/>
  <c r="T26" i="9"/>
  <c r="X26" i="9"/>
  <c r="O27" i="9"/>
  <c r="U27" i="9"/>
  <c r="Z27" i="9"/>
  <c r="AA27" i="9" s="1"/>
  <c r="AB27" i="9" s="1"/>
  <c r="O28" i="9"/>
  <c r="U28" i="9"/>
  <c r="Y28" i="9"/>
  <c r="H5" i="9"/>
  <c r="R5" i="9"/>
  <c r="X5" i="9"/>
  <c r="H6" i="9"/>
  <c r="N7" i="9"/>
  <c r="T7" i="9"/>
  <c r="Y7" i="9"/>
  <c r="N8" i="9"/>
  <c r="T8" i="9"/>
  <c r="X8" i="9"/>
  <c r="O9" i="9"/>
  <c r="U9" i="9"/>
  <c r="Z9" i="9"/>
  <c r="AA9" i="9" s="1"/>
  <c r="AB9" i="9" s="1"/>
  <c r="O10" i="9"/>
  <c r="Y10" i="9"/>
  <c r="G11" i="9"/>
  <c r="Q11" i="9" s="1"/>
  <c r="V11" i="9"/>
  <c r="W11" i="9" s="1"/>
  <c r="G12" i="9"/>
  <c r="Q12" i="9" s="1"/>
  <c r="N5" i="9"/>
  <c r="Y5" i="9"/>
  <c r="N6" i="9"/>
  <c r="X6" i="9"/>
  <c r="O7" i="9"/>
  <c r="U7" i="9"/>
  <c r="Z7" i="9"/>
  <c r="AA7" i="9" s="1"/>
  <c r="AB7" i="9" s="1"/>
  <c r="O8" i="9"/>
  <c r="U8" i="9"/>
  <c r="Y8" i="9"/>
  <c r="G9" i="9"/>
  <c r="Q9" i="9" s="1"/>
  <c r="V9" i="9"/>
  <c r="W9" i="9" s="1"/>
  <c r="G10" i="9"/>
  <c r="Q10" i="9" s="1"/>
  <c r="R10" i="9"/>
  <c r="V10" i="9"/>
  <c r="W10" i="9" s="1"/>
  <c r="Z10" i="9"/>
  <c r="AA10" i="9" s="1"/>
  <c r="AB10" i="9" s="1"/>
  <c r="H11" i="9"/>
  <c r="R11" i="9"/>
  <c r="S11" i="9" s="1"/>
  <c r="X11" i="9"/>
  <c r="H12" i="9"/>
  <c r="N13" i="9"/>
  <c r="Y13" i="9"/>
  <c r="N14" i="9"/>
  <c r="T14" i="9"/>
  <c r="X14" i="9"/>
  <c r="O15" i="9"/>
  <c r="U15" i="9"/>
  <c r="Z15" i="9"/>
  <c r="AA15" i="9" s="1"/>
  <c r="AB15" i="9" s="1"/>
  <c r="O16" i="9"/>
  <c r="U16" i="9"/>
  <c r="Y16" i="9"/>
  <c r="G17" i="9"/>
  <c r="Q17" i="9" s="1"/>
  <c r="V17" i="9"/>
  <c r="W17" i="9" s="1"/>
  <c r="G18" i="9"/>
  <c r="Q18" i="9" s="1"/>
  <c r="R18" i="9"/>
  <c r="V18" i="9"/>
  <c r="W18" i="9" s="1"/>
  <c r="Z18" i="9"/>
  <c r="AA18" i="9" s="1"/>
  <c r="AB18" i="9" s="1"/>
  <c r="H19" i="9"/>
  <c r="R19" i="9"/>
  <c r="S19" i="9" s="1"/>
  <c r="X19" i="9"/>
  <c r="H20" i="9"/>
  <c r="N21" i="9"/>
  <c r="T21" i="9"/>
  <c r="Y21" i="9"/>
  <c r="N22" i="9"/>
  <c r="T22" i="9"/>
  <c r="X22" i="9"/>
  <c r="O23" i="9"/>
  <c r="U23" i="9"/>
  <c r="Z23" i="9"/>
  <c r="AA23" i="9" s="1"/>
  <c r="AB23" i="9" s="1"/>
  <c r="O24" i="9"/>
  <c r="U24" i="9"/>
  <c r="Y24" i="9"/>
  <c r="G25" i="9"/>
  <c r="Q25" i="9" s="1"/>
  <c r="V25" i="9"/>
  <c r="W25" i="9" s="1"/>
  <c r="G26" i="9"/>
  <c r="Q26" i="9" s="1"/>
  <c r="R26" i="9"/>
  <c r="V26" i="9"/>
  <c r="W26" i="9" s="1"/>
  <c r="Z26" i="9"/>
  <c r="AA26" i="9" s="1"/>
  <c r="AB26" i="9" s="1"/>
  <c r="H27" i="9"/>
  <c r="R27" i="9"/>
  <c r="S27" i="9" s="1"/>
  <c r="X27" i="9"/>
  <c r="H28" i="9"/>
  <c r="N29" i="9"/>
  <c r="T29" i="9"/>
  <c r="Y29" i="9"/>
  <c r="N30" i="9"/>
  <c r="O5" i="9"/>
  <c r="V7" i="9"/>
  <c r="W7" i="9" s="1"/>
  <c r="Z8" i="9"/>
  <c r="AA8" i="9" s="1"/>
  <c r="AB8" i="9" s="1"/>
  <c r="H10" i="9"/>
  <c r="N11" i="9"/>
  <c r="R12" i="9"/>
  <c r="Z12" i="9"/>
  <c r="AA12" i="9" s="1"/>
  <c r="AB12" i="9" s="1"/>
  <c r="R13" i="9"/>
  <c r="H14" i="9"/>
  <c r="N15" i="9"/>
  <c r="Y15" i="9"/>
  <c r="T16" i="9"/>
  <c r="U17" i="9"/>
  <c r="O18" i="9"/>
  <c r="Y18" i="9"/>
  <c r="G20" i="9"/>
  <c r="Q20" i="9" s="1"/>
  <c r="V20" i="9"/>
  <c r="W20" i="9" s="1"/>
  <c r="H21" i="9"/>
  <c r="X21" i="9"/>
  <c r="T23" i="9"/>
  <c r="N24" i="9"/>
  <c r="X24" i="9"/>
  <c r="O25" i="9"/>
  <c r="Z25" i="9"/>
  <c r="AA25" i="9" s="1"/>
  <c r="AB25" i="9" s="1"/>
  <c r="U26" i="9"/>
  <c r="G27" i="9"/>
  <c r="Q27" i="9" s="1"/>
  <c r="V27" i="9"/>
  <c r="W27" i="9" s="1"/>
  <c r="R28" i="9"/>
  <c r="Z28" i="9"/>
  <c r="AA28" i="9" s="1"/>
  <c r="AB28" i="9" s="1"/>
  <c r="O29" i="9"/>
  <c r="V29" i="9"/>
  <c r="W29" i="9" s="1"/>
  <c r="H30" i="9"/>
  <c r="T30" i="9"/>
  <c r="X30" i="9"/>
  <c r="O31" i="9"/>
  <c r="U31" i="9"/>
  <c r="Z31" i="9"/>
  <c r="AA31" i="9" s="1"/>
  <c r="AB31" i="9" s="1"/>
  <c r="O32" i="9"/>
  <c r="U32" i="9"/>
  <c r="Y32" i="9"/>
  <c r="H33" i="9"/>
  <c r="V33" i="9"/>
  <c r="W33" i="9" s="1"/>
  <c r="G34" i="9"/>
  <c r="Q34" i="9" s="1"/>
  <c r="R34" i="9"/>
  <c r="V34" i="9"/>
  <c r="W34" i="9" s="1"/>
  <c r="Z34" i="9"/>
  <c r="AA34" i="9" s="1"/>
  <c r="AB34" i="9" s="1"/>
  <c r="N35" i="9"/>
  <c r="T35" i="9"/>
  <c r="Y35" i="9"/>
  <c r="N36" i="9"/>
  <c r="T36" i="9"/>
  <c r="X36" i="9"/>
  <c r="O37" i="9"/>
  <c r="U37" i="9"/>
  <c r="Z37" i="9"/>
  <c r="AA37" i="9" s="1"/>
  <c r="AB37" i="9" s="1"/>
  <c r="O38" i="9"/>
  <c r="V38" i="9"/>
  <c r="W38" i="9" s="1"/>
  <c r="G39" i="9"/>
  <c r="Q39" i="9" s="1"/>
  <c r="R39" i="9"/>
  <c r="S39" i="9" s="1"/>
  <c r="V39" i="9"/>
  <c r="W39" i="9" s="1"/>
  <c r="Z39" i="9"/>
  <c r="AA39" i="9" s="1"/>
  <c r="AB39" i="9" s="1"/>
  <c r="H40" i="9"/>
  <c r="R40" i="9"/>
  <c r="X40" i="9"/>
  <c r="H41" i="9"/>
  <c r="N42" i="9"/>
  <c r="T42" i="9"/>
  <c r="Y42" i="9"/>
  <c r="N43" i="9"/>
  <c r="T43" i="9"/>
  <c r="X43" i="9"/>
  <c r="O44" i="9"/>
  <c r="Y6" i="9"/>
  <c r="G8" i="9"/>
  <c r="Q8" i="9" s="1"/>
  <c r="H9" i="9"/>
  <c r="T12" i="9"/>
  <c r="O14" i="9"/>
  <c r="Y14" i="9"/>
  <c r="G16" i="9"/>
  <c r="Q16" i="9" s="1"/>
  <c r="V16" i="9"/>
  <c r="W16" i="9" s="1"/>
  <c r="H17" i="9"/>
  <c r="X17" i="9"/>
  <c r="T19" i="9"/>
  <c r="N20" i="9"/>
  <c r="X20" i="9"/>
  <c r="O21" i="9"/>
  <c r="Z21" i="9"/>
  <c r="AA21" i="9" s="1"/>
  <c r="AB21" i="9" s="1"/>
  <c r="U22" i="9"/>
  <c r="G23" i="9"/>
  <c r="Q23" i="9" s="1"/>
  <c r="V23" i="9"/>
  <c r="W23" i="9" s="1"/>
  <c r="R24" i="9"/>
  <c r="Z24" i="9"/>
  <c r="AA24" i="9" s="1"/>
  <c r="AB24" i="9" s="1"/>
  <c r="R25" i="9"/>
  <c r="S25" i="9" s="1"/>
  <c r="H26" i="9"/>
  <c r="N27" i="9"/>
  <c r="Y27" i="9"/>
  <c r="T28" i="9"/>
  <c r="X29" i="9"/>
  <c r="O30" i="9"/>
  <c r="U30" i="9"/>
  <c r="Y30" i="9"/>
  <c r="G31" i="9"/>
  <c r="Q31" i="9" s="1"/>
  <c r="V31" i="9"/>
  <c r="W31" i="9" s="1"/>
  <c r="G32" i="9"/>
  <c r="Q32" i="9" s="1"/>
  <c r="R32" i="9"/>
  <c r="V32" i="9"/>
  <c r="W32" i="9" s="1"/>
  <c r="Z32" i="9"/>
  <c r="AA32" i="9" s="1"/>
  <c r="AB32" i="9" s="1"/>
  <c r="Z5" i="9"/>
  <c r="AA5" i="9" s="1"/>
  <c r="AB5" i="9" s="1"/>
  <c r="G7" i="9"/>
  <c r="Q7" i="9" s="1"/>
  <c r="R8" i="9"/>
  <c r="R9" i="9"/>
  <c r="Y11" i="9"/>
  <c r="V12" i="9"/>
  <c r="W12" i="9" s="1"/>
  <c r="H13" i="9"/>
  <c r="X13" i="9"/>
  <c r="T15" i="9"/>
  <c r="N16" i="9"/>
  <c r="X16" i="9"/>
  <c r="O17" i="9"/>
  <c r="Z17" i="9"/>
  <c r="AA17" i="9" s="1"/>
  <c r="AB17" i="9" s="1"/>
  <c r="U18" i="9"/>
  <c r="G19" i="9"/>
  <c r="Q19" i="9" s="1"/>
  <c r="V19" i="9"/>
  <c r="W19" i="9" s="1"/>
  <c r="R20" i="9"/>
  <c r="Z20" i="9"/>
  <c r="AA20" i="9" s="1"/>
  <c r="AB20" i="9" s="1"/>
  <c r="R21" i="9"/>
  <c r="H22" i="9"/>
  <c r="N23" i="9"/>
  <c r="Y23" i="9"/>
  <c r="T24" i="9"/>
  <c r="U25" i="9"/>
  <c r="O26" i="9"/>
  <c r="Y26" i="9"/>
  <c r="G28" i="9"/>
  <c r="Q28" i="9" s="1"/>
  <c r="V28" i="9"/>
  <c r="W28" i="9" s="1"/>
  <c r="G29" i="9"/>
  <c r="Q29" i="9" s="1"/>
  <c r="R29" i="9"/>
  <c r="Z29" i="9"/>
  <c r="AA29" i="9" s="1"/>
  <c r="AB29" i="9" s="1"/>
  <c r="R30" i="9"/>
  <c r="V30" i="9"/>
  <c r="W30" i="9" s="1"/>
  <c r="Z30" i="9"/>
  <c r="AA30" i="9" s="1"/>
  <c r="AB30" i="9" s="1"/>
  <c r="H31" i="9"/>
  <c r="R31" i="9"/>
  <c r="X31" i="9"/>
  <c r="H32" i="9"/>
  <c r="N33" i="9"/>
  <c r="T33" i="9"/>
  <c r="Y33" i="9"/>
  <c r="N34" i="9"/>
  <c r="T34" i="9"/>
  <c r="X34" i="9"/>
  <c r="G35" i="9"/>
  <c r="Q35" i="9" s="1"/>
  <c r="V35" i="9"/>
  <c r="W35" i="9" s="1"/>
  <c r="G36" i="9"/>
  <c r="Q36" i="9" s="1"/>
  <c r="R36" i="9"/>
  <c r="V36" i="9"/>
  <c r="W36" i="9" s="1"/>
  <c r="Z36" i="9"/>
  <c r="AA36" i="9" s="1"/>
  <c r="AB36" i="9" s="1"/>
  <c r="H37" i="9"/>
  <c r="R37" i="9"/>
  <c r="X37" i="9"/>
  <c r="H38" i="9"/>
  <c r="T38" i="9"/>
  <c r="Y38" i="9"/>
  <c r="N39" i="9"/>
  <c r="T39" i="9"/>
  <c r="X39" i="9"/>
  <c r="O40" i="9"/>
  <c r="U40" i="9"/>
  <c r="Z40" i="9"/>
  <c r="AA40" i="9" s="1"/>
  <c r="AB40" i="9" s="1"/>
  <c r="O41" i="9"/>
  <c r="U41" i="9"/>
  <c r="Y41" i="9"/>
  <c r="G42" i="9"/>
  <c r="Q42" i="9" s="1"/>
  <c r="V42" i="9"/>
  <c r="W42" i="9" s="1"/>
  <c r="G43" i="9"/>
  <c r="Q43" i="9" s="1"/>
  <c r="R43" i="9"/>
  <c r="S43" i="9" s="1"/>
  <c r="V43" i="9"/>
  <c r="W43" i="9" s="1"/>
  <c r="Z43" i="9"/>
  <c r="AA43" i="9" s="1"/>
  <c r="AB43" i="9" s="1"/>
  <c r="H44" i="9"/>
  <c r="R44" i="9"/>
  <c r="X44" i="9"/>
  <c r="O6" i="9"/>
  <c r="Z13" i="9"/>
  <c r="AA13" i="9" s="1"/>
  <c r="AB13" i="9" s="1"/>
  <c r="R16" i="9"/>
  <c r="X25" i="9"/>
  <c r="N28" i="9"/>
  <c r="G30" i="9"/>
  <c r="Q30" i="9" s="1"/>
  <c r="N31" i="9"/>
  <c r="T32" i="9"/>
  <c r="R33" i="9"/>
  <c r="H34" i="9"/>
  <c r="O35" i="9"/>
  <c r="Z35" i="9"/>
  <c r="AA35" i="9" s="1"/>
  <c r="AB35" i="9" s="1"/>
  <c r="U36" i="9"/>
  <c r="G37" i="9"/>
  <c r="Q37" i="9" s="1"/>
  <c r="V37" i="9"/>
  <c r="W37" i="9" s="1"/>
  <c r="R38" i="9"/>
  <c r="S38" i="9" s="1"/>
  <c r="H39" i="9"/>
  <c r="N40" i="9"/>
  <c r="Y40" i="9"/>
  <c r="T41" i="9"/>
  <c r="U42" i="9"/>
  <c r="O43" i="9"/>
  <c r="Y43" i="9"/>
  <c r="Y44" i="9"/>
  <c r="V4" i="9"/>
  <c r="H4" i="9"/>
  <c r="X9" i="9"/>
  <c r="H18" i="9"/>
  <c r="H25" i="9"/>
  <c r="U29" i="9"/>
  <c r="N32" i="9"/>
  <c r="Z33" i="9"/>
  <c r="AA33" i="9" s="1"/>
  <c r="AB33" i="9" s="1"/>
  <c r="H35" i="9"/>
  <c r="N38" i="9"/>
  <c r="G40" i="9"/>
  <c r="Q40" i="9" s="1"/>
  <c r="Z41" i="9"/>
  <c r="AA41" i="9" s="1"/>
  <c r="AB41" i="9" s="1"/>
  <c r="N44" i="9"/>
  <c r="N4" i="9"/>
  <c r="N12" i="9"/>
  <c r="U14" i="9"/>
  <c r="Z16" i="9"/>
  <c r="AA16" i="9" s="1"/>
  <c r="AB16" i="9" s="1"/>
  <c r="N19" i="9"/>
  <c r="U21" i="9"/>
  <c r="G24" i="9"/>
  <c r="Q24" i="9" s="1"/>
  <c r="X28" i="9"/>
  <c r="T31" i="9"/>
  <c r="X32" i="9"/>
  <c r="U33" i="9"/>
  <c r="O34" i="9"/>
  <c r="Y34" i="9"/>
  <c r="R35" i="9"/>
  <c r="S35" i="9" s="1"/>
  <c r="H36" i="9"/>
  <c r="N37" i="9"/>
  <c r="Y37" i="9"/>
  <c r="U38" i="9"/>
  <c r="O39" i="9"/>
  <c r="Y39" i="9"/>
  <c r="G41" i="9"/>
  <c r="Q41" i="9" s="1"/>
  <c r="V41" i="9"/>
  <c r="W41" i="9" s="1"/>
  <c r="H42" i="9"/>
  <c r="X42" i="9"/>
  <c r="T44" i="9"/>
  <c r="Z44" i="9"/>
  <c r="AA44" i="9" s="1"/>
  <c r="AB44" i="9" s="1"/>
  <c r="G4" i="9"/>
  <c r="V15" i="9"/>
  <c r="W15" i="9" s="1"/>
  <c r="X35" i="9"/>
  <c r="Z38" i="9"/>
  <c r="AA38" i="9" s="1"/>
  <c r="AB38" i="9" s="1"/>
  <c r="V40" i="9"/>
  <c r="W40" i="9" s="1"/>
  <c r="R42" i="9"/>
  <c r="V44" i="9"/>
  <c r="W44" i="9" s="1"/>
  <c r="V8" i="9"/>
  <c r="W8" i="9" s="1"/>
  <c r="X12" i="9"/>
  <c r="G15" i="9"/>
  <c r="Q15" i="9" s="1"/>
  <c r="R17" i="9"/>
  <c r="S17" i="9" s="1"/>
  <c r="Y19" i="9"/>
  <c r="O22" i="9"/>
  <c r="V24" i="9"/>
  <c r="W24" i="9" s="1"/>
  <c r="H29" i="9"/>
  <c r="Y31" i="9"/>
  <c r="G33" i="9"/>
  <c r="Q33" i="9" s="1"/>
  <c r="X33" i="9"/>
  <c r="U35" i="9"/>
  <c r="O36" i="9"/>
  <c r="Y36" i="9"/>
  <c r="G38" i="9"/>
  <c r="Q38" i="9" s="1"/>
  <c r="X38" i="9"/>
  <c r="T40" i="9"/>
  <c r="N41" i="9"/>
  <c r="X41" i="9"/>
  <c r="O42" i="9"/>
  <c r="Z42" i="9"/>
  <c r="AA42" i="9" s="1"/>
  <c r="AB42" i="9" s="1"/>
  <c r="U43" i="9"/>
  <c r="G44" i="9"/>
  <c r="Q44" i="9" s="1"/>
  <c r="U44" i="9"/>
  <c r="O4" i="9"/>
  <c r="O13" i="9"/>
  <c r="T20" i="9"/>
  <c r="Y22" i="9"/>
  <c r="T27" i="9"/>
  <c r="O33" i="9"/>
  <c r="U34" i="9"/>
  <c r="T37" i="9"/>
  <c r="U39" i="9"/>
  <c r="R41" i="9"/>
  <c r="S41" i="9" s="1"/>
  <c r="H43" i="9"/>
  <c r="X4" i="9"/>
  <c r="Y4" i="9"/>
  <c r="BS6" i="9"/>
  <c r="BX6" i="9" s="1"/>
  <c r="BS4" i="9"/>
  <c r="BW4" i="9" s="1"/>
  <c r="BS5" i="9"/>
  <c r="BX5" i="9" s="1"/>
  <c r="BF7" i="9"/>
  <c r="BN7" i="9" s="1"/>
  <c r="BF6" i="9"/>
  <c r="BQ6" i="9" s="1"/>
  <c r="BF5" i="9"/>
  <c r="BO5" i="9" s="1"/>
  <c r="BF4" i="9"/>
  <c r="BM4" i="9" s="1"/>
  <c r="BP5" i="9" l="1"/>
  <c r="BG6" i="9"/>
  <c r="BO6" i="9"/>
  <c r="BM5" i="9"/>
  <c r="BK6" i="9"/>
  <c r="BL6" i="9"/>
  <c r="BH5" i="9"/>
  <c r="BJ6" i="9"/>
  <c r="BP6" i="9"/>
  <c r="BI5" i="9"/>
  <c r="L35" i="9"/>
  <c r="M35" i="9" s="1"/>
  <c r="L17" i="9"/>
  <c r="M17" i="9" s="1"/>
  <c r="BL5" i="9"/>
  <c r="BH6" i="9"/>
  <c r="BN6" i="9"/>
  <c r="L25" i="9"/>
  <c r="M25" i="9" s="1"/>
  <c r="S29" i="9"/>
  <c r="L29" i="9" s="1"/>
  <c r="M29" i="9" s="1"/>
  <c r="S32" i="9"/>
  <c r="L32" i="9" s="1"/>
  <c r="M32" i="9" s="1"/>
  <c r="S22" i="9"/>
  <c r="L22" i="9" s="1"/>
  <c r="M22" i="9" s="1"/>
  <c r="L7" i="9"/>
  <c r="M7" i="9" s="1"/>
  <c r="S42" i="9"/>
  <c r="L42" i="9" s="1"/>
  <c r="M42" i="9" s="1"/>
  <c r="S44" i="9"/>
  <c r="L44" i="9" s="1"/>
  <c r="M44" i="9" s="1"/>
  <c r="L43" i="9"/>
  <c r="M43" i="9" s="1"/>
  <c r="S20" i="9"/>
  <c r="L20" i="9" s="1"/>
  <c r="M20" i="9" s="1"/>
  <c r="S40" i="9"/>
  <c r="L40" i="9" s="1"/>
  <c r="M40" i="9" s="1"/>
  <c r="L39" i="9"/>
  <c r="M39" i="9" s="1"/>
  <c r="L19" i="9"/>
  <c r="M19" i="9" s="1"/>
  <c r="S18" i="9"/>
  <c r="S34" i="9"/>
  <c r="L34" i="9" s="1"/>
  <c r="M34" i="9" s="1"/>
  <c r="S5" i="9"/>
  <c r="S6" i="9"/>
  <c r="L41" i="9"/>
  <c r="M41" i="9" s="1"/>
  <c r="S33" i="9"/>
  <c r="L33" i="9" s="1"/>
  <c r="M33" i="9" s="1"/>
  <c r="S37" i="9"/>
  <c r="L37" i="9" s="1"/>
  <c r="M37" i="9" s="1"/>
  <c r="S36" i="9"/>
  <c r="L36" i="9" s="1"/>
  <c r="M36" i="9" s="1"/>
  <c r="S31" i="9"/>
  <c r="L31" i="9" s="1"/>
  <c r="M31" i="9" s="1"/>
  <c r="S30" i="9"/>
  <c r="L30" i="9" s="1"/>
  <c r="M30" i="9" s="1"/>
  <c r="S9" i="9"/>
  <c r="L9" i="9" s="1"/>
  <c r="M9" i="9" s="1"/>
  <c r="S24" i="9"/>
  <c r="L24" i="9" s="1"/>
  <c r="M24" i="9" s="1"/>
  <c r="S12" i="9"/>
  <c r="L12" i="9" s="1"/>
  <c r="M12" i="9" s="1"/>
  <c r="L15" i="9"/>
  <c r="M15" i="9" s="1"/>
  <c r="S14" i="9"/>
  <c r="L14" i="9" s="1"/>
  <c r="M14" i="9" s="1"/>
  <c r="S16" i="9"/>
  <c r="L16" i="9" s="1"/>
  <c r="M16" i="9" s="1"/>
  <c r="S28" i="9"/>
  <c r="L28" i="9" s="1"/>
  <c r="M28" i="9" s="1"/>
  <c r="S13" i="9"/>
  <c r="L23" i="9"/>
  <c r="M23" i="9" s="1"/>
  <c r="L38" i="9"/>
  <c r="M38" i="9" s="1"/>
  <c r="S21" i="9"/>
  <c r="L21" i="9" s="1"/>
  <c r="M21" i="9" s="1"/>
  <c r="S8" i="9"/>
  <c r="L8" i="9" s="1"/>
  <c r="M8" i="9" s="1"/>
  <c r="L27" i="9"/>
  <c r="M27" i="9" s="1"/>
  <c r="S26" i="9"/>
  <c r="L26" i="9" s="1"/>
  <c r="M26" i="9" s="1"/>
  <c r="S10" i="9"/>
  <c r="BN4" i="9"/>
  <c r="BG7" i="9"/>
  <c r="BK7" i="9"/>
  <c r="BO7" i="9"/>
  <c r="BG4" i="9"/>
  <c r="BO4" i="9"/>
  <c r="BH7" i="9"/>
  <c r="BL7" i="9"/>
  <c r="BP7" i="9"/>
  <c r="BH4" i="9"/>
  <c r="BL4" i="9"/>
  <c r="BP4" i="9"/>
  <c r="BJ5" i="9"/>
  <c r="BN5" i="9"/>
  <c r="BI7" i="9"/>
  <c r="BM7" i="9"/>
  <c r="BQ7" i="9"/>
  <c r="BG5" i="9"/>
  <c r="BK5" i="9"/>
  <c r="BI6" i="9"/>
  <c r="BM6" i="9"/>
  <c r="BJ7" i="9"/>
  <c r="BY6" i="9"/>
  <c r="BW6" i="9"/>
  <c r="BU6" i="9"/>
  <c r="BV6" i="9"/>
  <c r="BT6" i="9"/>
  <c r="BT4" i="9"/>
  <c r="BU4" i="9"/>
  <c r="BV4" i="9"/>
  <c r="BY4" i="9"/>
  <c r="BY5" i="9"/>
  <c r="BW5" i="9"/>
  <c r="BU5" i="9"/>
  <c r="BV5" i="9"/>
  <c r="BT5" i="9"/>
  <c r="BX4" i="9"/>
  <c r="B1" i="4" l="1"/>
  <c r="B2" i="15"/>
  <c r="L39" i="19" l="1"/>
  <c r="J39" i="19"/>
  <c r="H39" i="19"/>
  <c r="L31" i="19"/>
  <c r="J31" i="19"/>
  <c r="H31" i="19"/>
  <c r="L15" i="19"/>
  <c r="BJ4" i="9" s="1"/>
  <c r="J15" i="19"/>
  <c r="L23" i="19"/>
  <c r="J23" i="19"/>
  <c r="H23" i="19"/>
  <c r="E5" i="4"/>
  <c r="AX4" i="9"/>
  <c r="AW4" i="9"/>
  <c r="AV4" i="9"/>
  <c r="AI4" i="9"/>
  <c r="AH4" i="9"/>
  <c r="AG4" i="9"/>
  <c r="AF4" i="9"/>
  <c r="H14" i="4" l="1"/>
  <c r="AN11" i="1"/>
  <c r="Z4" i="9" s="1"/>
  <c r="AQ4" i="9" l="1"/>
  <c r="AM4" i="9"/>
  <c r="G59" i="1" l="1"/>
  <c r="AP35" i="1"/>
  <c r="AP36" i="1"/>
  <c r="AP37" i="1"/>
  <c r="AP38" i="1"/>
  <c r="AP39" i="1"/>
  <c r="AP40" i="1"/>
  <c r="AP41" i="1"/>
  <c r="AP42" i="1"/>
  <c r="AP43" i="1"/>
  <c r="AP44" i="1"/>
  <c r="AP45" i="1"/>
  <c r="AP46" i="1"/>
  <c r="AP47" i="1"/>
  <c r="AP48" i="1"/>
  <c r="AP49" i="1"/>
  <c r="AP50" i="1"/>
  <c r="AP51" i="1"/>
  <c r="AP52" i="1"/>
  <c r="AP53" i="1"/>
  <c r="AP34" i="1"/>
  <c r="AL11" i="1" l="1"/>
  <c r="R4" i="9" s="1"/>
  <c r="J110" i="1" l="1"/>
  <c r="J85" i="1"/>
  <c r="J89" i="1"/>
  <c r="J81" i="1"/>
  <c r="J88" i="1"/>
  <c r="J92" i="1"/>
  <c r="J82" i="1"/>
  <c r="J86" i="1"/>
  <c r="J90" i="1"/>
  <c r="J84" i="1"/>
  <c r="J83" i="1"/>
  <c r="J87" i="1"/>
  <c r="J91" i="1"/>
  <c r="J111" i="1"/>
  <c r="J101" i="1"/>
  <c r="J105" i="1"/>
  <c r="J98" i="1"/>
  <c r="J102" i="1"/>
  <c r="J97" i="1"/>
  <c r="J104" i="1"/>
  <c r="J99" i="1"/>
  <c r="J103" i="1"/>
  <c r="J100" i="1"/>
  <c r="AA4" i="9"/>
  <c r="AB4" i="9" s="1"/>
  <c r="Q4" i="9"/>
  <c r="D41" i="9" l="1"/>
  <c r="C41" i="9"/>
  <c r="D43" i="9"/>
  <c r="C43" i="9"/>
  <c r="D26" i="9"/>
  <c r="C26" i="9" s="1"/>
  <c r="D30" i="9"/>
  <c r="C30" i="9" s="1"/>
  <c r="D33" i="9"/>
  <c r="C33" i="9" s="1"/>
  <c r="D24" i="9"/>
  <c r="C24" i="9" s="1"/>
  <c r="D17" i="9"/>
  <c r="C17" i="9" s="1"/>
  <c r="D20" i="9"/>
  <c r="C20" i="9" s="1"/>
  <c r="D15" i="9"/>
  <c r="C15" i="9" s="1"/>
  <c r="D11" i="9"/>
  <c r="C11" i="9" s="1"/>
  <c r="D7" i="9"/>
  <c r="C7" i="9" s="1"/>
  <c r="D36" i="9"/>
  <c r="C36" i="9"/>
  <c r="D34" i="9"/>
  <c r="C34" i="9" s="1"/>
  <c r="D42" i="9"/>
  <c r="C42" i="9"/>
  <c r="D44" i="9"/>
  <c r="C44" i="9"/>
  <c r="D39" i="9"/>
  <c r="C39" i="9"/>
  <c r="D27" i="9"/>
  <c r="C27" i="9" s="1"/>
  <c r="D25" i="9"/>
  <c r="C25" i="9" s="1"/>
  <c r="D21" i="9"/>
  <c r="C21" i="9" s="1"/>
  <c r="D12" i="9"/>
  <c r="C12" i="9" s="1"/>
  <c r="D8" i="9"/>
  <c r="C8" i="9" s="1"/>
  <c r="D38" i="9"/>
  <c r="C38" i="9"/>
  <c r="D40" i="9"/>
  <c r="C40" i="9"/>
  <c r="D37" i="9"/>
  <c r="C37" i="9"/>
  <c r="D28" i="9"/>
  <c r="C28" i="9" s="1"/>
  <c r="D31" i="9"/>
  <c r="C31" i="9" s="1"/>
  <c r="D18" i="9"/>
  <c r="C18" i="9" s="1"/>
  <c r="D16" i="9"/>
  <c r="C16" i="9" s="1"/>
  <c r="D22" i="9"/>
  <c r="C22" i="9" s="1"/>
  <c r="D13" i="9"/>
  <c r="C13" i="9" s="1"/>
  <c r="D9" i="9"/>
  <c r="C9" i="9" s="1"/>
  <c r="D5" i="9"/>
  <c r="C5" i="9" s="1"/>
  <c r="D35" i="9"/>
  <c r="C35" i="9" s="1"/>
  <c r="D29" i="9"/>
  <c r="C29" i="9" s="1"/>
  <c r="D32" i="9"/>
  <c r="C32" i="9" s="1"/>
  <c r="D23" i="9"/>
  <c r="C23" i="9" s="1"/>
  <c r="D19" i="9"/>
  <c r="C19" i="9" s="1"/>
  <c r="D14" i="9"/>
  <c r="C14" i="9" s="1"/>
  <c r="D10" i="9"/>
  <c r="C10" i="9" s="1"/>
  <c r="D6" i="9"/>
  <c r="C6" i="9" s="1"/>
  <c r="D4" i="9"/>
  <c r="C4" i="9" s="1"/>
  <c r="H15" i="19"/>
  <c r="BI4" i="9" s="1"/>
  <c r="E4" i="4" l="1"/>
  <c r="AE4" i="9"/>
  <c r="AD4" i="9" s="1"/>
  <c r="AR49" i="1" l="1"/>
  <c r="AQ49" i="1"/>
  <c r="AR48" i="1"/>
  <c r="AQ48" i="1"/>
  <c r="AR47" i="1"/>
  <c r="AQ47" i="1"/>
  <c r="AR46" i="1"/>
  <c r="AQ46" i="1"/>
  <c r="AR45" i="1"/>
  <c r="AQ45" i="1"/>
  <c r="AR44" i="1"/>
  <c r="AQ44" i="1"/>
  <c r="AR43" i="1"/>
  <c r="AQ43" i="1"/>
  <c r="AR42" i="1"/>
  <c r="AQ42" i="1"/>
  <c r="D37" i="4" l="1"/>
  <c r="I42" i="19" l="1"/>
  <c r="G42" i="19"/>
  <c r="E42" i="19"/>
  <c r="C42" i="19"/>
  <c r="I34" i="19"/>
  <c r="G34" i="19"/>
  <c r="E34" i="19"/>
  <c r="C34" i="19"/>
  <c r="I26" i="19"/>
  <c r="G26" i="19"/>
  <c r="E26" i="19"/>
  <c r="C26" i="19"/>
  <c r="I18" i="19"/>
  <c r="G18" i="19"/>
  <c r="E18" i="19"/>
  <c r="C18" i="19"/>
  <c r="I7" i="19"/>
  <c r="G7" i="19"/>
  <c r="E7" i="19"/>
  <c r="C7" i="19"/>
  <c r="K41" i="19" l="1"/>
  <c r="K33" i="19"/>
  <c r="K25" i="19"/>
  <c r="K6" i="19"/>
  <c r="K17" i="19"/>
  <c r="BK4" i="9" s="1"/>
  <c r="AR53" i="1" l="1"/>
  <c r="AQ53" i="1"/>
  <c r="AR52" i="1"/>
  <c r="AQ52" i="1"/>
  <c r="AR51" i="1"/>
  <c r="AQ51" i="1"/>
  <c r="AR50" i="1"/>
  <c r="AQ50" i="1"/>
  <c r="AR41" i="1"/>
  <c r="AQ41" i="1"/>
  <c r="AR40" i="1"/>
  <c r="AQ40" i="1"/>
  <c r="AQ11" i="1"/>
  <c r="X11" i="1" s="1"/>
  <c r="AP14" i="1"/>
  <c r="AP15" i="1"/>
  <c r="AR15" i="1"/>
  <c r="AR16" i="1"/>
  <c r="AP12" i="1"/>
  <c r="AP13" i="1"/>
  <c r="AP16" i="1"/>
  <c r="AP17" i="1"/>
  <c r="AP18" i="1"/>
  <c r="AP19" i="1"/>
  <c r="AP20" i="1"/>
  <c r="AP21" i="1"/>
  <c r="AP22" i="1"/>
  <c r="AP23" i="1"/>
  <c r="AP24" i="1"/>
  <c r="AP25" i="1"/>
  <c r="AP26" i="1"/>
  <c r="AP27" i="1"/>
  <c r="AP28" i="1"/>
  <c r="AP29" i="1"/>
  <c r="AP30" i="1"/>
  <c r="AQ12" i="1"/>
  <c r="AR13" i="1"/>
  <c r="AQ13" i="1"/>
  <c r="AQ14" i="1"/>
  <c r="AQ15" i="1"/>
  <c r="AQ16" i="1"/>
  <c r="AQ17" i="1"/>
  <c r="X17" i="1" s="1"/>
  <c r="T10" i="9" s="1"/>
  <c r="AQ18" i="1"/>
  <c r="X18" i="1" s="1"/>
  <c r="T11" i="9" s="1"/>
  <c r="L11" i="9" s="1"/>
  <c r="M11" i="9" s="1"/>
  <c r="AR11" i="1"/>
  <c r="AR12" i="1"/>
  <c r="AR14" i="1"/>
  <c r="AR17" i="1"/>
  <c r="AR18" i="1"/>
  <c r="AQ19" i="1"/>
  <c r="AR19" i="1"/>
  <c r="AQ20" i="1"/>
  <c r="AR20" i="1"/>
  <c r="AQ21" i="1"/>
  <c r="AR21" i="1"/>
  <c r="AQ22" i="1"/>
  <c r="AR22" i="1"/>
  <c r="AQ23" i="1"/>
  <c r="AR23" i="1"/>
  <c r="AQ24" i="1"/>
  <c r="AR24" i="1"/>
  <c r="AQ25" i="1"/>
  <c r="AR25" i="1"/>
  <c r="AQ26" i="1"/>
  <c r="AR26" i="1"/>
  <c r="AQ27" i="1"/>
  <c r="AR27" i="1"/>
  <c r="AQ28" i="1"/>
  <c r="AR28" i="1"/>
  <c r="AQ29" i="1"/>
  <c r="AR29" i="1"/>
  <c r="AQ30" i="1"/>
  <c r="AR30" i="1"/>
  <c r="AQ34" i="1"/>
  <c r="X34" i="1" s="1"/>
  <c r="T13" i="9" s="1"/>
  <c r="AR34" i="1"/>
  <c r="AQ35" i="1"/>
  <c r="AR35" i="1"/>
  <c r="AQ36" i="1"/>
  <c r="AR36" i="1"/>
  <c r="AQ37" i="1"/>
  <c r="AR37" i="1"/>
  <c r="AQ38" i="1"/>
  <c r="AR38" i="1"/>
  <c r="AQ39" i="1"/>
  <c r="AR39" i="1"/>
  <c r="X39" i="1" s="1"/>
  <c r="T18" i="9" s="1"/>
  <c r="L18" i="9" s="1"/>
  <c r="M18" i="9" s="1"/>
  <c r="Y11" i="1" l="1"/>
  <c r="U4" i="9" s="1"/>
  <c r="T4" i="9"/>
  <c r="Y34" i="1"/>
  <c r="U13" i="9" s="1"/>
  <c r="L13" i="9" s="1"/>
  <c r="M13" i="9" s="1"/>
  <c r="Y17" i="1"/>
  <c r="U10" i="9" s="1"/>
  <c r="L10" i="9" s="1"/>
  <c r="M10" i="9" s="1"/>
  <c r="X12" i="1"/>
  <c r="X13" i="1"/>
  <c r="AO4" i="9"/>
  <c r="AK4" i="9"/>
  <c r="AJ4" i="9"/>
  <c r="W4" i="9"/>
  <c r="Y13" i="1" l="1"/>
  <c r="U6" i="9" s="1"/>
  <c r="T6" i="9"/>
  <c r="Y12" i="1"/>
  <c r="U5" i="9" s="1"/>
  <c r="T5" i="9"/>
  <c r="AN4" i="9"/>
  <c r="F59" i="1"/>
  <c r="S4" i="9"/>
  <c r="AY4" i="9"/>
  <c r="AP4" i="9"/>
  <c r="D59" i="1"/>
  <c r="AL4" i="9"/>
  <c r="E59" i="1"/>
  <c r="AR4" i="9" l="1"/>
  <c r="L5" i="9"/>
  <c r="M5" i="9" s="1"/>
  <c r="L6" i="9"/>
  <c r="M6" i="9" s="1"/>
  <c r="H59" i="1"/>
  <c r="L4" i="9"/>
  <c r="M4" i="9" s="1"/>
  <c r="AT4" i="9" l="1"/>
  <c r="AU4" i="9"/>
  <c r="AS4"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北村裕美</author>
    <author>Kitamura Hiromi</author>
  </authors>
  <commentList>
    <comment ref="B5" authorId="0" shapeId="0" xr:uid="{00000000-0006-0000-0100-000001000000}">
      <text>
        <r>
          <rPr>
            <sz val="9"/>
            <color indexed="81"/>
            <rFont val="ＭＳ Ｐゴシック"/>
            <family val="3"/>
            <charset val="128"/>
          </rPr>
          <t>リストより選んでください。なければ直入力でかまいません。8文字以内。</t>
        </r>
      </text>
    </comment>
    <comment ref="E5" authorId="0" shapeId="0" xr:uid="{00000000-0006-0000-0100-000002000000}">
      <text>
        <r>
          <rPr>
            <sz val="9"/>
            <color indexed="81"/>
            <rFont val="ＭＳ Ｐゴシック"/>
            <family val="3"/>
            <charset val="128"/>
          </rPr>
          <t>リストより選んでください。</t>
        </r>
      </text>
    </comment>
    <comment ref="F5" authorId="0" shapeId="0" xr:uid="{00000000-0006-0000-0100-000003000000}">
      <text>
        <r>
          <rPr>
            <sz val="9"/>
            <color indexed="81"/>
            <rFont val="ＭＳ Ｐゴシック"/>
            <family val="3"/>
            <charset val="128"/>
          </rPr>
          <t>半角ｶﾀｶﾅで入力してください。</t>
        </r>
      </text>
    </comment>
    <comment ref="I5" authorId="0" shapeId="0" xr:uid="{00000000-0006-0000-0100-000004000000}">
      <text>
        <r>
          <rPr>
            <sz val="9"/>
            <color indexed="81"/>
            <rFont val="ＭＳ Ｐゴシック"/>
            <family val="3"/>
            <charset val="128"/>
          </rPr>
          <t>姓と名の間に，全角スペースを１つ入れてください。</t>
        </r>
      </text>
    </comment>
    <comment ref="B7" authorId="0" shapeId="0" xr:uid="{00000000-0006-0000-0100-000005000000}">
      <text>
        <r>
          <rPr>
            <sz val="9"/>
            <color indexed="81"/>
            <rFont val="ＭＳ Ｐゴシック"/>
            <family val="3"/>
            <charset val="128"/>
          </rPr>
          <t>リストより選んでください。</t>
        </r>
      </text>
    </comment>
    <comment ref="D7" authorId="0" shapeId="0" xr:uid="{00000000-0006-0000-0100-000006000000}">
      <text>
        <r>
          <rPr>
            <sz val="9"/>
            <color indexed="81"/>
            <rFont val="ＭＳ Ｐゴシック"/>
            <family val="3"/>
            <charset val="128"/>
          </rPr>
          <t>リストより選んでください。</t>
        </r>
      </text>
    </comment>
    <comment ref="E7" authorId="0" shapeId="0" xr:uid="{00000000-0006-0000-0100-000007000000}">
      <text>
        <r>
          <rPr>
            <b/>
            <sz val="9"/>
            <color indexed="81"/>
            <rFont val="ＭＳ Ｐゴシック"/>
            <family val="3"/>
            <charset val="128"/>
          </rPr>
          <t>市町村がわかるように入力してください。
例：旭川市，上富良野町，占冠村</t>
        </r>
      </text>
    </comment>
    <comment ref="I7" authorId="0" shapeId="0" xr:uid="{00000000-0006-0000-0100-000008000000}">
      <text>
        <r>
          <rPr>
            <b/>
            <sz val="9"/>
            <color indexed="81"/>
            <rFont val="ＭＳ Ｐゴシック"/>
            <family val="3"/>
            <charset val="128"/>
          </rPr>
          <t>申込時及び大会期間中の不測の事態に対応するため，携帯電話番号をご記入ください。</t>
        </r>
      </text>
    </comment>
    <comment ref="C11" authorId="0" shapeId="0" xr:uid="{00000000-0006-0000-0100-000009000000}">
      <text>
        <r>
          <rPr>
            <b/>
            <sz val="9"/>
            <color indexed="81"/>
            <rFont val="ＭＳ Ｐゴシック"/>
            <family val="3"/>
            <charset val="128"/>
          </rPr>
          <t>外字は使用しないで下さい。システム上対応できません。</t>
        </r>
      </text>
    </comment>
    <comment ref="D11" authorId="0" shapeId="0" xr:uid="{00000000-0006-0000-0100-00000A000000}">
      <text>
        <r>
          <rPr>
            <b/>
            <sz val="9"/>
            <color indexed="81"/>
            <rFont val="ＭＳ Ｐゴシック"/>
            <family val="3"/>
            <charset val="128"/>
          </rPr>
          <t>外字は使用しないで下さい。システム上対応できません。</t>
        </r>
      </text>
    </comment>
    <comment ref="R11" authorId="1" shapeId="0" xr:uid="{00000000-0006-0000-0100-00000B000000}">
      <text>
        <r>
          <rPr>
            <sz val="9"/>
            <color indexed="81"/>
            <rFont val="ＭＳ Ｐゴシック"/>
            <family val="3"/>
            <charset val="128"/>
          </rPr>
          <t>記録は，トラックがすべて</t>
        </r>
        <r>
          <rPr>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t>
        </r>
        <r>
          <rPr>
            <b/>
            <sz val="9"/>
            <color indexed="10"/>
            <rFont val="ＭＳ Ｐゴシック"/>
            <family val="3"/>
            <charset val="128"/>
          </rPr>
          <t>半角数字</t>
        </r>
        <r>
          <rPr>
            <sz val="9"/>
            <color indexed="81"/>
            <rFont val="ＭＳ Ｐゴシック"/>
            <family val="3"/>
            <charset val="128"/>
          </rPr>
          <t>で記入ください。</t>
        </r>
      </text>
    </comment>
    <comment ref="U11" authorId="0" shapeId="0" xr:uid="{00000000-0006-0000-0100-00000C000000}">
      <text>
        <r>
          <rPr>
            <sz val="9"/>
            <color indexed="81"/>
            <rFont val="ＭＳ Ｐゴシック"/>
            <family val="3"/>
            <charset val="128"/>
          </rPr>
          <t>記録は，トラックがすべて</t>
        </r>
        <r>
          <rPr>
            <b/>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]で記入のこと。また，半角数字で記入ください。</t>
        </r>
      </text>
    </comment>
    <comment ref="AB11" authorId="1" shapeId="0" xr:uid="{00000000-0006-0000-0100-00000D000000}">
      <text>
        <r>
          <rPr>
            <sz val="9"/>
            <color indexed="81"/>
            <rFont val="ＭＳ Ｐゴシック"/>
            <family val="3"/>
            <charset val="128"/>
          </rPr>
          <t>記録は，トラックがすべて</t>
        </r>
        <r>
          <rPr>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t>
        </r>
        <r>
          <rPr>
            <b/>
            <sz val="9"/>
            <color indexed="10"/>
            <rFont val="ＭＳ Ｐゴシック"/>
            <family val="3"/>
            <charset val="128"/>
          </rPr>
          <t>半角数字</t>
        </r>
        <r>
          <rPr>
            <sz val="9"/>
            <color indexed="81"/>
            <rFont val="ＭＳ Ｐゴシック"/>
            <family val="3"/>
            <charset val="128"/>
          </rPr>
          <t>で記入ください。</t>
        </r>
      </text>
    </comment>
    <comment ref="AE11" authorId="0" shapeId="0" xr:uid="{00000000-0006-0000-0100-00000E000000}">
      <text>
        <r>
          <rPr>
            <sz val="9"/>
            <color indexed="81"/>
            <rFont val="ＭＳ Ｐゴシック"/>
            <family val="3"/>
            <charset val="128"/>
          </rPr>
          <t>記録は，トラックがすべて</t>
        </r>
        <r>
          <rPr>
            <b/>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]で記入のこと。また，半角数字で記入ください。</t>
        </r>
      </text>
    </comment>
    <comment ref="C26" authorId="0" shapeId="0" xr:uid="{00000000-0006-0000-0100-00000F000000}">
      <text>
        <r>
          <rPr>
            <b/>
            <sz val="9"/>
            <color indexed="81"/>
            <rFont val="ＭＳ Ｐゴシック"/>
            <family val="3"/>
            <charset val="128"/>
          </rPr>
          <t>17人以上出場者がいる場合は，保護を解除し，27～30行目を再表示してください。</t>
        </r>
      </text>
    </comment>
    <comment ref="C49" authorId="0" shapeId="0" xr:uid="{00000000-0006-0000-0100-000010000000}">
      <text>
        <r>
          <rPr>
            <b/>
            <sz val="9"/>
            <color indexed="81"/>
            <rFont val="ＭＳ Ｐゴシック"/>
            <family val="3"/>
            <charset val="128"/>
          </rPr>
          <t>17人以上出場者がいる場合は，保護を解除し，50～53行目を再表示してください。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北村裕美</author>
    <author>Kitamura Hiromi</author>
  </authors>
  <commentList>
    <comment ref="B5" authorId="0" shapeId="0" xr:uid="{00000000-0006-0000-0200-000001000000}">
      <text>
        <r>
          <rPr>
            <sz val="9"/>
            <color indexed="81"/>
            <rFont val="ＭＳ Ｐゴシック"/>
            <family val="3"/>
            <charset val="128"/>
          </rPr>
          <t>リストより選んでください。なければ直入力でかまいません。8文字以内。</t>
        </r>
      </text>
    </comment>
    <comment ref="E5" authorId="0" shapeId="0" xr:uid="{00000000-0006-0000-0200-000002000000}">
      <text>
        <r>
          <rPr>
            <sz val="9"/>
            <color indexed="81"/>
            <rFont val="ＭＳ Ｐゴシック"/>
            <family val="3"/>
            <charset val="128"/>
          </rPr>
          <t>リストより選んでください。</t>
        </r>
      </text>
    </comment>
    <comment ref="F5" authorId="0" shapeId="0" xr:uid="{00000000-0006-0000-0200-000003000000}">
      <text>
        <r>
          <rPr>
            <sz val="9"/>
            <color indexed="81"/>
            <rFont val="ＭＳ Ｐゴシック"/>
            <family val="3"/>
            <charset val="128"/>
          </rPr>
          <t>半角ｶﾀｶﾅで入力してください。</t>
        </r>
      </text>
    </comment>
    <comment ref="I5" authorId="0" shapeId="0" xr:uid="{00000000-0006-0000-0200-000004000000}">
      <text>
        <r>
          <rPr>
            <sz val="9"/>
            <color indexed="81"/>
            <rFont val="ＭＳ Ｐゴシック"/>
            <family val="3"/>
            <charset val="128"/>
          </rPr>
          <t>姓と名の間に，全角スペースを１つ入れてください。</t>
        </r>
      </text>
    </comment>
    <comment ref="B7" authorId="0" shapeId="0" xr:uid="{00000000-0006-0000-0200-000005000000}">
      <text>
        <r>
          <rPr>
            <sz val="9"/>
            <color indexed="81"/>
            <rFont val="ＭＳ Ｐゴシック"/>
            <family val="3"/>
            <charset val="128"/>
          </rPr>
          <t>リストより選んでください。</t>
        </r>
      </text>
    </comment>
    <comment ref="D7" authorId="0" shapeId="0" xr:uid="{00000000-0006-0000-0200-000006000000}">
      <text>
        <r>
          <rPr>
            <sz val="9"/>
            <color indexed="81"/>
            <rFont val="ＭＳ Ｐゴシック"/>
            <family val="3"/>
            <charset val="128"/>
          </rPr>
          <t>リストより選んでください。</t>
        </r>
      </text>
    </comment>
    <comment ref="E7" authorId="0" shapeId="0" xr:uid="{00000000-0006-0000-0200-000007000000}">
      <text>
        <r>
          <rPr>
            <b/>
            <sz val="9"/>
            <color indexed="81"/>
            <rFont val="ＭＳ Ｐゴシック"/>
            <family val="3"/>
            <charset val="128"/>
          </rPr>
          <t>市町村がわかるように入力してください。
例：旭川市，上富良野町，占冠村</t>
        </r>
      </text>
    </comment>
    <comment ref="I7" authorId="0" shapeId="0" xr:uid="{00000000-0006-0000-0200-000008000000}">
      <text>
        <r>
          <rPr>
            <b/>
            <sz val="9"/>
            <color indexed="81"/>
            <rFont val="ＭＳ Ｐゴシック"/>
            <family val="3"/>
            <charset val="128"/>
          </rPr>
          <t>申込時及び大会期間中の不測の事態に対応するため，携帯電話番号をご記入ください。</t>
        </r>
      </text>
    </comment>
    <comment ref="C11" authorId="0" shapeId="0" xr:uid="{00000000-0006-0000-0200-000009000000}">
      <text>
        <r>
          <rPr>
            <b/>
            <sz val="9"/>
            <color indexed="81"/>
            <rFont val="ＭＳ Ｐゴシック"/>
            <family val="3"/>
            <charset val="128"/>
          </rPr>
          <t>外字は使用しないで下さい。システム上対応できません。</t>
        </r>
      </text>
    </comment>
    <comment ref="D11" authorId="0" shapeId="0" xr:uid="{00000000-0006-0000-0200-00000A000000}">
      <text>
        <r>
          <rPr>
            <b/>
            <sz val="9"/>
            <color indexed="81"/>
            <rFont val="ＭＳ Ｐゴシック"/>
            <family val="3"/>
            <charset val="128"/>
          </rPr>
          <t>外字は使用しないで下さい。システム上対応できません。</t>
        </r>
      </text>
    </comment>
    <comment ref="R11" authorId="1" shapeId="0" xr:uid="{00000000-0006-0000-0200-00000B000000}">
      <text>
        <r>
          <rPr>
            <sz val="9"/>
            <color indexed="81"/>
            <rFont val="ＭＳ Ｐゴシック"/>
            <family val="3"/>
            <charset val="128"/>
          </rPr>
          <t>記録は，トラックがすべて</t>
        </r>
        <r>
          <rPr>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t>
        </r>
        <r>
          <rPr>
            <b/>
            <sz val="9"/>
            <color indexed="10"/>
            <rFont val="ＭＳ Ｐゴシック"/>
            <family val="3"/>
            <charset val="128"/>
          </rPr>
          <t>半角数字</t>
        </r>
        <r>
          <rPr>
            <sz val="9"/>
            <color indexed="81"/>
            <rFont val="ＭＳ Ｐゴシック"/>
            <family val="3"/>
            <charset val="128"/>
          </rPr>
          <t>で記入ください。</t>
        </r>
      </text>
    </comment>
    <comment ref="U11" authorId="0" shapeId="0" xr:uid="{00000000-0006-0000-0200-00000C000000}">
      <text>
        <r>
          <rPr>
            <sz val="9"/>
            <color indexed="81"/>
            <rFont val="ＭＳ Ｐゴシック"/>
            <family val="3"/>
            <charset val="128"/>
          </rPr>
          <t>記録は，トラックがすべて</t>
        </r>
        <r>
          <rPr>
            <b/>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]で記入のこと。また，半角数字で記入ください。</t>
        </r>
      </text>
    </comment>
    <comment ref="AB11" authorId="1" shapeId="0" xr:uid="{00000000-0006-0000-0200-00000D000000}">
      <text>
        <r>
          <rPr>
            <sz val="9"/>
            <color indexed="81"/>
            <rFont val="ＭＳ Ｐゴシック"/>
            <family val="3"/>
            <charset val="128"/>
          </rPr>
          <t>記録は，トラックがすべて</t>
        </r>
        <r>
          <rPr>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t>
        </r>
        <r>
          <rPr>
            <b/>
            <sz val="9"/>
            <color indexed="10"/>
            <rFont val="ＭＳ Ｐゴシック"/>
            <family val="3"/>
            <charset val="128"/>
          </rPr>
          <t>半角数字</t>
        </r>
        <r>
          <rPr>
            <sz val="9"/>
            <color indexed="81"/>
            <rFont val="ＭＳ Ｐゴシック"/>
            <family val="3"/>
            <charset val="128"/>
          </rPr>
          <t>で記入ください。</t>
        </r>
      </text>
    </comment>
    <comment ref="AE11" authorId="0" shapeId="0" xr:uid="{00000000-0006-0000-0200-00000E000000}">
      <text>
        <r>
          <rPr>
            <sz val="9"/>
            <color indexed="81"/>
            <rFont val="ＭＳ Ｐゴシック"/>
            <family val="3"/>
            <charset val="128"/>
          </rPr>
          <t>記録は，トラックがすべて</t>
        </r>
        <r>
          <rPr>
            <b/>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]で記入のこと。また，半角数字で記入ください。</t>
        </r>
      </text>
    </comment>
    <comment ref="C26" authorId="0" shapeId="0" xr:uid="{00000000-0006-0000-0200-00000F000000}">
      <text>
        <r>
          <rPr>
            <b/>
            <sz val="9"/>
            <color indexed="81"/>
            <rFont val="ＭＳ Ｐゴシック"/>
            <family val="3"/>
            <charset val="128"/>
          </rPr>
          <t>17人以上出場者がいる場合は，保護を解除し，27～30行目を再表示してください。</t>
        </r>
      </text>
    </comment>
    <comment ref="C49" authorId="0" shapeId="0" xr:uid="{00000000-0006-0000-0200-000010000000}">
      <text>
        <r>
          <rPr>
            <b/>
            <sz val="9"/>
            <color indexed="81"/>
            <rFont val="ＭＳ Ｐゴシック"/>
            <family val="3"/>
            <charset val="128"/>
          </rPr>
          <t>17人以上出場者がいる場合は，保護を解除し，50～53行目を再表示してください。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kitamura hiromi</author>
  </authors>
  <commentList>
    <comment ref="BE2" authorId="0" shapeId="0" xr:uid="{00000000-0006-0000-0500-000001000000}">
      <text>
        <r>
          <rPr>
            <b/>
            <sz val="12"/>
            <color indexed="23"/>
            <rFont val="ＭＳ Ｐゴシック"/>
            <family val="3"/>
            <charset val="128"/>
          </rPr>
          <t>①参加校監督の皆様へ
　このシートは書き込む必要がありません。
②各地区専門委員長の皆様へ
　C列～CB列の４行目からまとめてコピーして，集約シートに『</t>
        </r>
        <r>
          <rPr>
            <b/>
            <sz val="12"/>
            <color indexed="16"/>
            <rFont val="ＭＳ Ｐゴシック"/>
            <family val="3"/>
            <charset val="128"/>
          </rPr>
          <t>値貼付</t>
        </r>
        <r>
          <rPr>
            <b/>
            <sz val="12"/>
            <color indexed="23"/>
            <rFont val="ＭＳ Ｐゴシック"/>
            <family val="3"/>
            <charset val="128"/>
          </rPr>
          <t>』してください。　
　総括申込書の作成が簡単になります。
③開催地の皆様へ
　集約したいデータをシート１枚に収めたので，コピーペーストが１回で済みます。
　セル幅を小さくしたのは，各地区専門委員長や開催地担当者がコピーしやすくするためです。
　</t>
        </r>
        <r>
          <rPr>
            <b/>
            <sz val="10"/>
            <color indexed="23"/>
            <rFont val="ＭＳ Ｐゴシック"/>
            <family val="3"/>
            <charset val="128"/>
          </rPr>
          <t>※監督も，専門委員長も，開催地も，みんなの負担が少しでも軽くなったらいいなと思って
　　 この申込ファイルを作成しました。何か，不便なことがありましたらご連絡ください。（北村）</t>
        </r>
      </text>
    </comment>
  </commentList>
</comments>
</file>

<file path=xl/sharedStrings.xml><?xml version="1.0" encoding="utf-8"?>
<sst xmlns="http://schemas.openxmlformats.org/spreadsheetml/2006/main" count="7104" uniqueCount="1293">
  <si>
    <t>１００Ｍ</t>
  </si>
  <si>
    <t>２００Ｍ</t>
  </si>
  <si>
    <t>８００Ｍ</t>
  </si>
  <si>
    <t>１５００Ｍ</t>
  </si>
  <si>
    <t>１００ＭＨ</t>
  </si>
  <si>
    <t>北空知</t>
    <rPh sb="0" eb="1">
      <t>キタ</t>
    </rPh>
    <rPh sb="1" eb="3">
      <t>ソラチ</t>
    </rPh>
    <phoneticPr fontId="2"/>
  </si>
  <si>
    <t>中体連</t>
    <rPh sb="0" eb="3">
      <t>チュウタイレン</t>
    </rPh>
    <phoneticPr fontId="2"/>
  </si>
  <si>
    <t>士別</t>
    <rPh sb="0" eb="2">
      <t>シベツ</t>
    </rPh>
    <phoneticPr fontId="2"/>
  </si>
  <si>
    <t>中学校</t>
    <rPh sb="0" eb="3">
      <t>チュウガッコウ</t>
    </rPh>
    <phoneticPr fontId="2"/>
  </si>
  <si>
    <t>資格</t>
    <rPh sb="0" eb="2">
      <t>シカク</t>
    </rPh>
    <phoneticPr fontId="2"/>
  </si>
  <si>
    <t>最高記録</t>
    <rPh sb="0" eb="2">
      <t>サイコウ</t>
    </rPh>
    <rPh sb="2" eb="4">
      <t>キロク</t>
    </rPh>
    <phoneticPr fontId="2"/>
  </si>
  <si>
    <t>風</t>
    <rPh sb="0" eb="1">
      <t>カゼ</t>
    </rPh>
    <phoneticPr fontId="2"/>
  </si>
  <si>
    <t>ﾗｳﾝﾄﾞ</t>
    <phoneticPr fontId="2"/>
  </si>
  <si>
    <t>小</t>
    <rPh sb="0" eb="1">
      <t>ショウ</t>
    </rPh>
    <phoneticPr fontId="2"/>
  </si>
  <si>
    <t>大</t>
    <rPh sb="0" eb="1">
      <t>ダイ</t>
    </rPh>
    <phoneticPr fontId="2"/>
  </si>
  <si>
    <t>中学男子</t>
    <rPh sb="0" eb="2">
      <t>チュウガク</t>
    </rPh>
    <rPh sb="2" eb="4">
      <t>ダンシ</t>
    </rPh>
    <phoneticPr fontId="2"/>
  </si>
  <si>
    <t>中学女子</t>
    <rPh sb="0" eb="2">
      <t>チュウガク</t>
    </rPh>
    <rPh sb="2" eb="4">
      <t>ジョシ</t>
    </rPh>
    <phoneticPr fontId="2"/>
  </si>
  <si>
    <t>種目人数</t>
    <rPh sb="0" eb="2">
      <t>シュモク</t>
    </rPh>
    <rPh sb="2" eb="4">
      <t>ニンズウ</t>
    </rPh>
    <phoneticPr fontId="2"/>
  </si>
  <si>
    <t>走幅跳</t>
    <rPh sb="0" eb="1">
      <t>ハシ</t>
    </rPh>
    <rPh sb="1" eb="3">
      <t>ハバト</t>
    </rPh>
    <phoneticPr fontId="2"/>
  </si>
  <si>
    <t>標準</t>
    <rPh sb="0" eb="2">
      <t>ヒョウジュン</t>
    </rPh>
    <phoneticPr fontId="2"/>
  </si>
  <si>
    <t>予選</t>
    <rPh sb="0" eb="2">
      <t>ヨセン</t>
    </rPh>
    <phoneticPr fontId="2"/>
  </si>
  <si>
    <t>準決</t>
    <rPh sb="0" eb="1">
      <t>ジュン</t>
    </rPh>
    <rPh sb="1" eb="2">
      <t>ケツ</t>
    </rPh>
    <phoneticPr fontId="2"/>
  </si>
  <si>
    <t>１位</t>
    <rPh sb="1" eb="2">
      <t>イ</t>
    </rPh>
    <phoneticPr fontId="2"/>
  </si>
  <si>
    <t>決勝</t>
    <rPh sb="0" eb="2">
      <t>ケッショウ</t>
    </rPh>
    <phoneticPr fontId="2"/>
  </si>
  <si>
    <t>札幌</t>
    <rPh sb="0" eb="2">
      <t>サッポロ</t>
    </rPh>
    <phoneticPr fontId="2"/>
  </si>
  <si>
    <t>石狩</t>
    <rPh sb="0" eb="2">
      <t>イシカリ</t>
    </rPh>
    <phoneticPr fontId="2"/>
  </si>
  <si>
    <t>小樽</t>
    <rPh sb="0" eb="2">
      <t>オタル</t>
    </rPh>
    <phoneticPr fontId="2"/>
  </si>
  <si>
    <t>後志</t>
    <rPh sb="0" eb="2">
      <t>シリベシ</t>
    </rPh>
    <phoneticPr fontId="2"/>
  </si>
  <si>
    <t>砲丸投</t>
    <rPh sb="0" eb="3">
      <t>ホウガンナ</t>
    </rPh>
    <phoneticPr fontId="2"/>
  </si>
  <si>
    <t>留萌</t>
    <rPh sb="0" eb="2">
      <t>ルモイ</t>
    </rPh>
    <phoneticPr fontId="2"/>
  </si>
  <si>
    <t>宗谷</t>
    <rPh sb="0" eb="2">
      <t>ソウヤ</t>
    </rPh>
    <phoneticPr fontId="2"/>
  </si>
  <si>
    <t>走高跳</t>
    <rPh sb="0" eb="1">
      <t>ハシ</t>
    </rPh>
    <rPh sb="1" eb="3">
      <t>タカト</t>
    </rPh>
    <phoneticPr fontId="2"/>
  </si>
  <si>
    <t>旭川</t>
    <rPh sb="0" eb="2">
      <t>アサヒカワ</t>
    </rPh>
    <phoneticPr fontId="2"/>
  </si>
  <si>
    <t>富良野</t>
    <rPh sb="0" eb="3">
      <t>フラノ</t>
    </rPh>
    <phoneticPr fontId="2"/>
  </si>
  <si>
    <t>棒高跳</t>
    <rPh sb="0" eb="3">
      <t>ボウタカト</t>
    </rPh>
    <phoneticPr fontId="2"/>
  </si>
  <si>
    <t>四種競技</t>
    <rPh sb="0" eb="1">
      <t>ヨン</t>
    </rPh>
    <rPh sb="1" eb="2">
      <t>シュ</t>
    </rPh>
    <rPh sb="2" eb="4">
      <t>キョウギ</t>
    </rPh>
    <phoneticPr fontId="2"/>
  </si>
  <si>
    <t>函館</t>
    <rPh sb="0" eb="2">
      <t>ハコダテ</t>
    </rPh>
    <phoneticPr fontId="2"/>
  </si>
  <si>
    <t>四種競技</t>
    <rPh sb="0" eb="2">
      <t>ヨンシュ</t>
    </rPh>
    <rPh sb="2" eb="4">
      <t>キョウギ</t>
    </rPh>
    <phoneticPr fontId="2"/>
  </si>
  <si>
    <t>渡島</t>
    <rPh sb="0" eb="2">
      <t>オシマ</t>
    </rPh>
    <phoneticPr fontId="2"/>
  </si>
  <si>
    <t>檜山</t>
    <rPh sb="0" eb="2">
      <t>ヒヤマ</t>
    </rPh>
    <phoneticPr fontId="2"/>
  </si>
  <si>
    <t>南空知</t>
    <rPh sb="0" eb="1">
      <t>ミナミ</t>
    </rPh>
    <rPh sb="1" eb="3">
      <t>ソラチ</t>
    </rPh>
    <phoneticPr fontId="2"/>
  </si>
  <si>
    <t>日高</t>
    <rPh sb="0" eb="2">
      <t>ヒダカ</t>
    </rPh>
    <phoneticPr fontId="2"/>
  </si>
  <si>
    <t>室蘭</t>
    <rPh sb="0" eb="2">
      <t>ムロラン</t>
    </rPh>
    <phoneticPr fontId="2"/>
  </si>
  <si>
    <t>苫小牧</t>
    <rPh sb="0" eb="3">
      <t>トマコマイ</t>
    </rPh>
    <phoneticPr fontId="2"/>
  </si>
  <si>
    <t>全十勝</t>
    <rPh sb="0" eb="1">
      <t>ゼン</t>
    </rPh>
    <rPh sb="1" eb="3">
      <t>トカチ</t>
    </rPh>
    <phoneticPr fontId="2"/>
  </si>
  <si>
    <t>釧路</t>
    <rPh sb="0" eb="2">
      <t>クシロ</t>
    </rPh>
    <phoneticPr fontId="2"/>
  </si>
  <si>
    <t>根室</t>
    <rPh sb="0" eb="2">
      <t>ネムロ</t>
    </rPh>
    <phoneticPr fontId="2"/>
  </si>
  <si>
    <t>参加料</t>
    <rPh sb="0" eb="2">
      <t>サンカ</t>
    </rPh>
    <rPh sb="2" eb="3">
      <t>リョウ</t>
    </rPh>
    <phoneticPr fontId="2"/>
  </si>
  <si>
    <t>計</t>
    <rPh sb="0" eb="1">
      <t>ケイ</t>
    </rPh>
    <phoneticPr fontId="2"/>
  </si>
  <si>
    <t>人数</t>
    <rPh sb="0" eb="2">
      <t>ニンズウ</t>
    </rPh>
    <phoneticPr fontId="2"/>
  </si>
  <si>
    <t>合計</t>
    <rPh sb="0" eb="2">
      <t>ゴウケイ</t>
    </rPh>
    <phoneticPr fontId="2"/>
  </si>
  <si>
    <t>≪ 女 子 ≫</t>
    <rPh sb="2" eb="3">
      <t>オンナ</t>
    </rPh>
    <rPh sb="4" eb="5">
      <t>コ</t>
    </rPh>
    <phoneticPr fontId="2"/>
  </si>
  <si>
    <t>≪ 男 子 ≫</t>
    <rPh sb="2" eb="3">
      <t>オトコ</t>
    </rPh>
    <rPh sb="4" eb="5">
      <t>コ</t>
    </rPh>
    <phoneticPr fontId="2"/>
  </si>
  <si>
    <t>ﾗｳﾝﾄﾞ</t>
    <phoneticPr fontId="2"/>
  </si>
  <si>
    <t>１００Ｍ</t>
    <phoneticPr fontId="2"/>
  </si>
  <si>
    <t>○</t>
    <phoneticPr fontId="2"/>
  </si>
  <si>
    <t>２００Ｍ</t>
    <phoneticPr fontId="2"/>
  </si>
  <si>
    <t>４００Ｍ</t>
    <phoneticPr fontId="2"/>
  </si>
  <si>
    <t>８００Ｍ</t>
    <phoneticPr fontId="2"/>
  </si>
  <si>
    <t>１５００Ｍ</t>
    <phoneticPr fontId="2"/>
  </si>
  <si>
    <t>３０００Ｍ</t>
    <phoneticPr fontId="2"/>
  </si>
  <si>
    <t>１１０ＭＨ</t>
    <phoneticPr fontId="2"/>
  </si>
  <si>
    <t>ﾗｳﾝﾄﾞ</t>
    <phoneticPr fontId="2"/>
  </si>
  <si>
    <t>校長</t>
    <rPh sb="0" eb="2">
      <t>コウチョウ</t>
    </rPh>
    <phoneticPr fontId="2"/>
  </si>
  <si>
    <t>市町村</t>
    <rPh sb="0" eb="3">
      <t>シチョウソン</t>
    </rPh>
    <phoneticPr fontId="2"/>
  </si>
  <si>
    <t>男</t>
    <rPh sb="0" eb="1">
      <t>オトコ</t>
    </rPh>
    <phoneticPr fontId="2"/>
  </si>
  <si>
    <t>女</t>
    <rPh sb="0" eb="1">
      <t>オンナ</t>
    </rPh>
    <phoneticPr fontId="2"/>
  </si>
  <si>
    <t>リレー</t>
    <phoneticPr fontId="2"/>
  </si>
  <si>
    <t>NC代</t>
    <rPh sb="2" eb="3">
      <t>ダイ</t>
    </rPh>
    <phoneticPr fontId="2"/>
  </si>
  <si>
    <t>１種目</t>
    <rPh sb="1" eb="3">
      <t>シュモク</t>
    </rPh>
    <phoneticPr fontId="2"/>
  </si>
  <si>
    <t>２種目</t>
    <rPh sb="1" eb="3">
      <t>シュモク</t>
    </rPh>
    <phoneticPr fontId="2"/>
  </si>
  <si>
    <t>リレーのみ</t>
    <phoneticPr fontId="2"/>
  </si>
  <si>
    <t>リレー</t>
    <phoneticPr fontId="2"/>
  </si>
  <si>
    <t>No</t>
    <phoneticPr fontId="2"/>
  </si>
  <si>
    <t>プログラム・ランキング・記録集申込書</t>
    <rPh sb="12" eb="14">
      <t>キロク</t>
    </rPh>
    <rPh sb="14" eb="15">
      <t>シュウ</t>
    </rPh>
    <rPh sb="15" eb="18">
      <t>モウシコミショ</t>
    </rPh>
    <phoneticPr fontId="2"/>
  </si>
  <si>
    <t>地区中体連名</t>
    <rPh sb="0" eb="2">
      <t>チク</t>
    </rPh>
    <rPh sb="2" eb="5">
      <t>チュウタイレン</t>
    </rPh>
    <rPh sb="5" eb="6">
      <t>メイ</t>
    </rPh>
    <phoneticPr fontId="2"/>
  </si>
  <si>
    <t>市町村名</t>
    <rPh sb="0" eb="3">
      <t>シチョウソン</t>
    </rPh>
    <rPh sb="3" eb="4">
      <t>メイ</t>
    </rPh>
    <phoneticPr fontId="2"/>
  </si>
  <si>
    <t>円</t>
    <rPh sb="0" eb="1">
      <t>エン</t>
    </rPh>
    <phoneticPr fontId="2"/>
  </si>
  <si>
    <t>合　　計　　金　　額</t>
    <rPh sb="0" eb="1">
      <t>ゴウ</t>
    </rPh>
    <rPh sb="3" eb="4">
      <t>ケイ</t>
    </rPh>
    <rPh sb="6" eb="7">
      <t>カネ</t>
    </rPh>
    <rPh sb="9" eb="10">
      <t>ガク</t>
    </rPh>
    <phoneticPr fontId="2"/>
  </si>
  <si>
    <t>冊</t>
    <rPh sb="0" eb="1">
      <t>サツ</t>
    </rPh>
    <phoneticPr fontId="2"/>
  </si>
  <si>
    <t>記載責任者氏名</t>
    <rPh sb="0" eb="2">
      <t>キサイ</t>
    </rPh>
    <rPh sb="2" eb="5">
      <t>セキニンシャ</t>
    </rPh>
    <rPh sb="5" eb="7">
      <t>シメイ</t>
    </rPh>
    <phoneticPr fontId="2"/>
  </si>
  <si>
    <t>記載責任者電話</t>
    <rPh sb="0" eb="2">
      <t>キサイ</t>
    </rPh>
    <rPh sb="2" eb="5">
      <t>セキニンシャ</t>
    </rPh>
    <rPh sb="5" eb="7">
      <t>デンワ</t>
    </rPh>
    <phoneticPr fontId="2"/>
  </si>
  <si>
    <t>印</t>
    <rPh sb="0" eb="1">
      <t>イン</t>
    </rPh>
    <phoneticPr fontId="2"/>
  </si>
  <si>
    <t>様</t>
    <rPh sb="0" eb="1">
      <t>サマ</t>
    </rPh>
    <phoneticPr fontId="2"/>
  </si>
  <si>
    <t>　◎　ランキング表，記録集は，参加選手・監督ともに別購入となります。</t>
    <rPh sb="8" eb="9">
      <t>ヒョウ</t>
    </rPh>
    <rPh sb="10" eb="13">
      <t>キロクシュウ</t>
    </rPh>
    <rPh sb="15" eb="17">
      <t>サンカ</t>
    </rPh>
    <rPh sb="17" eb="19">
      <t>センシュ</t>
    </rPh>
    <rPh sb="20" eb="22">
      <t>カントク</t>
    </rPh>
    <rPh sb="25" eb="26">
      <t>ベツ</t>
    </rPh>
    <rPh sb="26" eb="28">
      <t>コウニュウ</t>
    </rPh>
    <phoneticPr fontId="2"/>
  </si>
  <si>
    <t>〒</t>
    <phoneticPr fontId="2"/>
  </si>
  <si>
    <t>プロ</t>
    <phoneticPr fontId="2"/>
  </si>
  <si>
    <t>ランキング</t>
    <phoneticPr fontId="2"/>
  </si>
  <si>
    <t>記録集</t>
    <rPh sb="0" eb="3">
      <t>キロクシュウ</t>
    </rPh>
    <phoneticPr fontId="2"/>
  </si>
  <si>
    <t>希望購入</t>
    <rPh sb="0" eb="2">
      <t>キボウ</t>
    </rPh>
    <rPh sb="2" eb="4">
      <t>コウニュウ</t>
    </rPh>
    <phoneticPr fontId="2"/>
  </si>
  <si>
    <t>金額</t>
    <rPh sb="0" eb="2">
      <t>キンガク</t>
    </rPh>
    <phoneticPr fontId="2"/>
  </si>
  <si>
    <t>最小</t>
    <rPh sb="0" eb="2">
      <t>サイショウ</t>
    </rPh>
    <phoneticPr fontId="2"/>
  </si>
  <si>
    <t>最大</t>
    <rPh sb="0" eb="2">
      <t>サイダイ</t>
    </rPh>
    <phoneticPr fontId="2"/>
  </si>
  <si>
    <t>男子ﾅﾝﾊﾞｰ</t>
    <rPh sb="0" eb="2">
      <t>ダンシ</t>
    </rPh>
    <phoneticPr fontId="2"/>
  </si>
  <si>
    <t>女子ﾅﾝﾊﾞｰ</t>
    <rPh sb="0" eb="2">
      <t>ジョシ</t>
    </rPh>
    <phoneticPr fontId="2"/>
  </si>
  <si>
    <t>男子参加数</t>
    <rPh sb="0" eb="2">
      <t>ダンシ</t>
    </rPh>
    <rPh sb="2" eb="4">
      <t>サンカ</t>
    </rPh>
    <rPh sb="4" eb="5">
      <t>スウ</t>
    </rPh>
    <phoneticPr fontId="2"/>
  </si>
  <si>
    <t>女子参加数</t>
    <rPh sb="0" eb="2">
      <t>ジョシ</t>
    </rPh>
    <rPh sb="2" eb="4">
      <t>サンカ</t>
    </rPh>
    <rPh sb="4" eb="5">
      <t>カズ</t>
    </rPh>
    <phoneticPr fontId="2"/>
  </si>
  <si>
    <r>
      <t>記録集送付先　</t>
    </r>
    <r>
      <rPr>
        <b/>
        <sz val="11"/>
        <rFont val="ＭＳ Ｐ明朝"/>
        <family val="1"/>
        <charset val="128"/>
      </rPr>
      <t>(送付先が学校の場合は必ず学校名を記入してください。）</t>
    </r>
    <rPh sb="0" eb="3">
      <t>キロクシュウ</t>
    </rPh>
    <rPh sb="3" eb="5">
      <t>ソウフ</t>
    </rPh>
    <rPh sb="5" eb="6">
      <t>サキ</t>
    </rPh>
    <rPh sb="8" eb="10">
      <t>ソウフ</t>
    </rPh>
    <rPh sb="10" eb="11">
      <t>サキ</t>
    </rPh>
    <rPh sb="12" eb="14">
      <t>ガッコウ</t>
    </rPh>
    <rPh sb="15" eb="17">
      <t>バアイ</t>
    </rPh>
    <rPh sb="18" eb="19">
      <t>カナラ</t>
    </rPh>
    <rPh sb="20" eb="22">
      <t>ガッコウ</t>
    </rPh>
    <rPh sb="22" eb="23">
      <t>メイ</t>
    </rPh>
    <rPh sb="24" eb="26">
      <t>キニュウ</t>
    </rPh>
    <phoneticPr fontId="2"/>
  </si>
  <si>
    <t>＊太枠内に数字を入れてください。</t>
    <rPh sb="1" eb="3">
      <t>フトワク</t>
    </rPh>
    <rPh sb="3" eb="4">
      <t>ナイ</t>
    </rPh>
    <rPh sb="5" eb="7">
      <t>スウジ</t>
    </rPh>
    <rPh sb="8" eb="9">
      <t>イ</t>
    </rPh>
    <phoneticPr fontId="2"/>
  </si>
  <si>
    <t>御住所</t>
    <rPh sb="0" eb="1">
      <t>ゴ</t>
    </rPh>
    <rPh sb="1" eb="3">
      <t>ジュウショ</t>
    </rPh>
    <phoneticPr fontId="2"/>
  </si>
  <si>
    <t>御芳名</t>
    <rPh sb="0" eb="1">
      <t>ゴ</t>
    </rPh>
    <rPh sb="1" eb="3">
      <t>ホウメイ</t>
    </rPh>
    <phoneticPr fontId="2"/>
  </si>
  <si>
    <t>所属</t>
  </si>
  <si>
    <t>氏名</t>
  </si>
  <si>
    <t>連番</t>
    <phoneticPr fontId="2"/>
  </si>
  <si>
    <t>※ No</t>
    <phoneticPr fontId="2"/>
  </si>
  <si>
    <t>ﾌﾘｶﾞﾅ</t>
    <phoneticPr fontId="2"/>
  </si>
  <si>
    <t>学年</t>
    <rPh sb="0" eb="2">
      <t>ガクネン</t>
    </rPh>
    <phoneticPr fontId="2"/>
  </si>
  <si>
    <t>生年</t>
    <rPh sb="0" eb="2">
      <t>セイネン</t>
    </rPh>
    <phoneticPr fontId="2"/>
  </si>
  <si>
    <t>参加種目1</t>
    <rPh sb="0" eb="2">
      <t>サンカ</t>
    </rPh>
    <rPh sb="2" eb="4">
      <t>シュモク</t>
    </rPh>
    <phoneticPr fontId="2"/>
  </si>
  <si>
    <t>参加種目2</t>
    <rPh sb="0" eb="2">
      <t>サンカ</t>
    </rPh>
    <rPh sb="2" eb="4">
      <t>シュモク</t>
    </rPh>
    <phoneticPr fontId="2"/>
  </si>
  <si>
    <t>参加種目3</t>
    <rPh sb="0" eb="2">
      <t>サンカ</t>
    </rPh>
    <rPh sb="2" eb="4">
      <t>シュモク</t>
    </rPh>
    <phoneticPr fontId="2"/>
  </si>
  <si>
    <t>道北</t>
    <rPh sb="0" eb="2">
      <t>ドウホク</t>
    </rPh>
    <phoneticPr fontId="2"/>
  </si>
  <si>
    <t>コード</t>
    <phoneticPr fontId="2"/>
  </si>
  <si>
    <t>種目名</t>
    <rPh sb="0" eb="2">
      <t>シュモク</t>
    </rPh>
    <rPh sb="2" eb="3">
      <t>メイ</t>
    </rPh>
    <phoneticPr fontId="2"/>
  </si>
  <si>
    <t>備考</t>
    <rPh sb="0" eb="2">
      <t>ビコウ</t>
    </rPh>
    <phoneticPr fontId="2"/>
  </si>
  <si>
    <t>所属地</t>
    <rPh sb="0" eb="2">
      <t>ショゾク</t>
    </rPh>
    <rPh sb="2" eb="3">
      <t>チ</t>
    </rPh>
    <phoneticPr fontId="2"/>
  </si>
  <si>
    <t>性別</t>
    <rPh sb="0" eb="2">
      <t>セイベツ</t>
    </rPh>
    <phoneticPr fontId="2"/>
  </si>
  <si>
    <t>札幌</t>
  </si>
  <si>
    <t>道南</t>
  </si>
  <si>
    <t>A</t>
    <phoneticPr fontId="2"/>
  </si>
  <si>
    <t>道央</t>
  </si>
  <si>
    <t>B</t>
    <phoneticPr fontId="2"/>
  </si>
  <si>
    <t>小樽後志</t>
  </si>
  <si>
    <t>C</t>
    <phoneticPr fontId="2"/>
  </si>
  <si>
    <t>室蘭</t>
  </si>
  <si>
    <t>苫小牧</t>
  </si>
  <si>
    <t>十勝</t>
  </si>
  <si>
    <t>釧路</t>
  </si>
  <si>
    <t>J1</t>
    <phoneticPr fontId="2"/>
  </si>
  <si>
    <t>オホーツク</t>
  </si>
  <si>
    <t>J2</t>
    <phoneticPr fontId="2"/>
  </si>
  <si>
    <t>空知</t>
  </si>
  <si>
    <t>J3</t>
    <phoneticPr fontId="2"/>
  </si>
  <si>
    <t>道北</t>
  </si>
  <si>
    <t>青森</t>
  </si>
  <si>
    <t>岩手</t>
  </si>
  <si>
    <t>宮城</t>
  </si>
  <si>
    <t>秋田</t>
  </si>
  <si>
    <t>山形</t>
  </si>
  <si>
    <t>福島</t>
  </si>
  <si>
    <t>茨城</t>
  </si>
  <si>
    <t>栃木</t>
  </si>
  <si>
    <t>群馬</t>
  </si>
  <si>
    <t>埼玉</t>
  </si>
  <si>
    <t>千葉</t>
  </si>
  <si>
    <t>東京</t>
  </si>
  <si>
    <t>神奈川</t>
  </si>
  <si>
    <t>山梨</t>
  </si>
  <si>
    <t>新潟</t>
  </si>
  <si>
    <t>長野</t>
  </si>
  <si>
    <t>富山</t>
  </si>
  <si>
    <t>石川</t>
  </si>
  <si>
    <t>福井</t>
  </si>
  <si>
    <t>END</t>
    <phoneticPr fontId="2"/>
  </si>
  <si>
    <t>静岡</t>
  </si>
  <si>
    <t>愛知</t>
  </si>
  <si>
    <t>三重</t>
  </si>
  <si>
    <t>岐阜</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</si>
  <si>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</si>
  <si>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</si>
  <si>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</si>
  <si>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</si>
  <si>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</si>
  <si>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</si>
  <si>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</si>
  <si>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</si>
  <si>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</si>
  <si>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</si>
  <si>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</si>
  <si>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</si>
  <si>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</si>
  <si>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</si>
  <si>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</si>
  <si>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</si>
  <si>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</si>
  <si>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</si>
  <si>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</si>
  <si>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</si>
  <si>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</si>
  <si>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</si>
  <si>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</si>
  <si>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道南</t>
    <rPh sb="0" eb="2">
      <t>ドウナン</t>
    </rPh>
    <phoneticPr fontId="2"/>
  </si>
  <si>
    <t>小樽後志</t>
    <rPh sb="0" eb="2">
      <t>オタル</t>
    </rPh>
    <rPh sb="2" eb="4">
      <t>シリベシ</t>
    </rPh>
    <phoneticPr fontId="2"/>
  </si>
  <si>
    <t>道央</t>
    <rPh sb="0" eb="2">
      <t>ドウオウ</t>
    </rPh>
    <phoneticPr fontId="2"/>
  </si>
  <si>
    <t>空知</t>
    <rPh sb="0" eb="2">
      <t>ソラチ</t>
    </rPh>
    <phoneticPr fontId="2"/>
  </si>
  <si>
    <t>十勝</t>
    <rPh sb="0" eb="2">
      <t>トカチ</t>
    </rPh>
    <phoneticPr fontId="2"/>
  </si>
  <si>
    <t>原則として，学校名は市町村がわかるよう記入する。</t>
    <rPh sb="0" eb="2">
      <t>ゲンソク</t>
    </rPh>
    <rPh sb="6" eb="8">
      <t>ガッコウ</t>
    </rPh>
    <rPh sb="8" eb="9">
      <t>メイ</t>
    </rPh>
    <rPh sb="10" eb="13">
      <t>シチョウソン</t>
    </rPh>
    <rPh sb="19" eb="21">
      <t>キニュウ</t>
    </rPh>
    <phoneticPr fontId="2"/>
  </si>
  <si>
    <t>（１）「市立」「町立」「村立」などは，省略する。</t>
    <rPh sb="4" eb="6">
      <t>シリツ</t>
    </rPh>
    <rPh sb="8" eb="10">
      <t>チョウリツ</t>
    </rPh>
    <rPh sb="12" eb="14">
      <t>ソンリツ</t>
    </rPh>
    <rPh sb="19" eb="21">
      <t>ショウリャク</t>
    </rPh>
    <phoneticPr fontId="2"/>
  </si>
  <si>
    <t>上段：申し合わせ事項　下段：記入例</t>
    <rPh sb="0" eb="2">
      <t>ジョウダン</t>
    </rPh>
    <rPh sb="3" eb="4">
      <t>モウ</t>
    </rPh>
    <rPh sb="5" eb="6">
      <t>ア</t>
    </rPh>
    <rPh sb="8" eb="10">
      <t>ジコウ</t>
    </rPh>
    <rPh sb="11" eb="13">
      <t>ゲダン</t>
    </rPh>
    <rPh sb="14" eb="16">
      <t>キニュウ</t>
    </rPh>
    <rPh sb="16" eb="17">
      <t>レイ</t>
    </rPh>
    <phoneticPr fontId="2"/>
  </si>
  <si>
    <t>参加申込書への入力</t>
    <rPh sb="0" eb="2">
      <t>サンカ</t>
    </rPh>
    <rPh sb="2" eb="5">
      <t>モウシコミショ</t>
    </rPh>
    <rPh sb="7" eb="9">
      <t>ニュウリョク</t>
    </rPh>
    <phoneticPr fontId="2"/>
  </si>
  <si>
    <t>①</t>
    <phoneticPr fontId="2"/>
  </si>
  <si>
    <t>市町村名をつけて，学校名を記入する。ただし，「市立」「町立」「村立」は省略すること。</t>
    <rPh sb="0" eb="3">
      <t>シチョウソン</t>
    </rPh>
    <rPh sb="3" eb="4">
      <t>メイ</t>
    </rPh>
    <rPh sb="9" eb="11">
      <t>ガッコウ</t>
    </rPh>
    <rPh sb="11" eb="12">
      <t>メイ</t>
    </rPh>
    <rPh sb="13" eb="15">
      <t>キニュウ</t>
    </rPh>
    <rPh sb="23" eb="25">
      <t>シリツ</t>
    </rPh>
    <rPh sb="27" eb="29">
      <t>チョウリツ</t>
    </rPh>
    <rPh sb="31" eb="33">
      <t>ソンリツ</t>
    </rPh>
    <rPh sb="35" eb="37">
      <t>ショウリャク</t>
    </rPh>
    <phoneticPr fontId="2"/>
  </si>
  <si>
    <t>浜中町立霧多布中学校</t>
    <rPh sb="0" eb="2">
      <t>ハマナカ</t>
    </rPh>
    <rPh sb="2" eb="4">
      <t>チョウリツ</t>
    </rPh>
    <rPh sb="4" eb="7">
      <t>キリタップ</t>
    </rPh>
    <rPh sb="7" eb="8">
      <t>チュウ</t>
    </rPh>
    <rPh sb="8" eb="10">
      <t>ガッコウ</t>
    </rPh>
    <phoneticPr fontId="2"/>
  </si>
  <si>
    <t>浜中霧多布</t>
    <rPh sb="0" eb="2">
      <t>ハマナカ</t>
    </rPh>
    <rPh sb="2" eb="5">
      <t>キリタップ</t>
    </rPh>
    <phoneticPr fontId="2"/>
  </si>
  <si>
    <t>札幌市立真駒内曙中学校</t>
    <rPh sb="0" eb="4">
      <t>サッポロシリツ</t>
    </rPh>
    <rPh sb="4" eb="7">
      <t>マコマナイ</t>
    </rPh>
    <rPh sb="7" eb="8">
      <t>アケボノ</t>
    </rPh>
    <rPh sb="8" eb="11">
      <t>チュウガッコウ</t>
    </rPh>
    <phoneticPr fontId="2"/>
  </si>
  <si>
    <t>札幌真駒内曙</t>
    <rPh sb="0" eb="2">
      <t>サッポロ</t>
    </rPh>
    <rPh sb="2" eb="5">
      <t>マコマナイ</t>
    </rPh>
    <rPh sb="5" eb="6">
      <t>アケボノ</t>
    </rPh>
    <phoneticPr fontId="2"/>
  </si>
  <si>
    <t>②</t>
    <phoneticPr fontId="2"/>
  </si>
  <si>
    <t>　学校名に市町村名が入っているところは，市町村名をつける必要はない。市町村名の前に「上」や「南」などが入っている場合は，市町村名をはっきりさせるために下記のように表記する。</t>
    <rPh sb="1" eb="3">
      <t>ガッコウ</t>
    </rPh>
    <rPh sb="3" eb="4">
      <t>メイ</t>
    </rPh>
    <rPh sb="5" eb="8">
      <t>シチョウソン</t>
    </rPh>
    <rPh sb="8" eb="9">
      <t>メイ</t>
    </rPh>
    <rPh sb="10" eb="11">
      <t>ハイ</t>
    </rPh>
    <rPh sb="20" eb="23">
      <t>シチョウソン</t>
    </rPh>
    <rPh sb="23" eb="24">
      <t>メイ</t>
    </rPh>
    <rPh sb="28" eb="30">
      <t>ヒツヨウ</t>
    </rPh>
    <rPh sb="34" eb="37">
      <t>シチョウソン</t>
    </rPh>
    <rPh sb="37" eb="38">
      <t>メイ</t>
    </rPh>
    <rPh sb="39" eb="40">
      <t>マエ</t>
    </rPh>
    <rPh sb="42" eb="43">
      <t>ウエ</t>
    </rPh>
    <rPh sb="46" eb="47">
      <t>ミナミ</t>
    </rPh>
    <rPh sb="51" eb="52">
      <t>ハイ</t>
    </rPh>
    <rPh sb="56" eb="58">
      <t>バアイ</t>
    </rPh>
    <rPh sb="60" eb="63">
      <t>シチョウソン</t>
    </rPh>
    <rPh sb="63" eb="64">
      <t>メイ</t>
    </rPh>
    <rPh sb="75" eb="77">
      <t>カキ</t>
    </rPh>
    <rPh sb="81" eb="83">
      <t>ヒョウキ</t>
    </rPh>
    <phoneticPr fontId="2"/>
  </si>
  <si>
    <t>士別市立士別南中学校</t>
    <rPh sb="0" eb="3">
      <t>シベツシ</t>
    </rPh>
    <rPh sb="3" eb="4">
      <t>リツ</t>
    </rPh>
    <rPh sb="4" eb="6">
      <t>シベツ</t>
    </rPh>
    <rPh sb="6" eb="7">
      <t>ミナミ</t>
    </rPh>
    <rPh sb="7" eb="10">
      <t>チュウガッコウ</t>
    </rPh>
    <phoneticPr fontId="2"/>
  </si>
  <si>
    <t>士別南</t>
    <rPh sb="0" eb="2">
      <t>シベツ</t>
    </rPh>
    <rPh sb="2" eb="3">
      <t>ミナミ</t>
    </rPh>
    <phoneticPr fontId="2"/>
  </si>
  <si>
    <t>芽室町立芽室中学校</t>
    <rPh sb="0" eb="2">
      <t>メムロ</t>
    </rPh>
    <rPh sb="2" eb="4">
      <t>チョウリツ</t>
    </rPh>
    <rPh sb="4" eb="6">
      <t>メムロ</t>
    </rPh>
    <rPh sb="6" eb="9">
      <t>チュウガッコウ</t>
    </rPh>
    <phoneticPr fontId="2"/>
  </si>
  <si>
    <t>芽室</t>
    <rPh sb="0" eb="2">
      <t>メムロ</t>
    </rPh>
    <phoneticPr fontId="2"/>
  </si>
  <si>
    <t>音更町立下音更中学校</t>
    <rPh sb="0" eb="2">
      <t>オトフケ</t>
    </rPh>
    <rPh sb="2" eb="4">
      <t>チョウリツ</t>
    </rPh>
    <rPh sb="4" eb="5">
      <t>シモ</t>
    </rPh>
    <rPh sb="5" eb="7">
      <t>オトフケ</t>
    </rPh>
    <rPh sb="7" eb="10">
      <t>チュウガッコウ</t>
    </rPh>
    <phoneticPr fontId="2"/>
  </si>
  <si>
    <t>音更下音更</t>
    <rPh sb="0" eb="2">
      <t>オトフケ</t>
    </rPh>
    <rPh sb="2" eb="3">
      <t>シモ</t>
    </rPh>
    <rPh sb="3" eb="5">
      <t>オトフケ</t>
    </rPh>
    <phoneticPr fontId="2"/>
  </si>
  <si>
    <t>美唄市立南美唄中学校</t>
    <rPh sb="0" eb="3">
      <t>ビバイシ</t>
    </rPh>
    <rPh sb="3" eb="4">
      <t>リツ</t>
    </rPh>
    <rPh sb="4" eb="5">
      <t>ミナミ</t>
    </rPh>
    <rPh sb="5" eb="7">
      <t>ビバイ</t>
    </rPh>
    <rPh sb="7" eb="10">
      <t>チュウガッコウ</t>
    </rPh>
    <phoneticPr fontId="2"/>
  </si>
  <si>
    <t>美唄南美唄</t>
    <rPh sb="0" eb="2">
      <t>ビバイ</t>
    </rPh>
    <rPh sb="2" eb="3">
      <t>ミナミ</t>
    </rPh>
    <rPh sb="3" eb="5">
      <t>ビバイ</t>
    </rPh>
    <phoneticPr fontId="2"/>
  </si>
  <si>
    <t>同上</t>
    <rPh sb="0" eb="2">
      <t>ドウジョウ</t>
    </rPh>
    <phoneticPr fontId="2"/>
  </si>
  <si>
    <t>上富良野町立上富良野中学校</t>
    <rPh sb="0" eb="4">
      <t>カミフラノ</t>
    </rPh>
    <rPh sb="4" eb="6">
      <t>チョウリツ</t>
    </rPh>
    <rPh sb="6" eb="10">
      <t>カミフラノ</t>
    </rPh>
    <rPh sb="10" eb="13">
      <t>チュウガッコウ</t>
    </rPh>
    <phoneticPr fontId="2"/>
  </si>
  <si>
    <t>上富良野</t>
    <rPh sb="0" eb="4">
      <t>カミフラノ</t>
    </rPh>
    <phoneticPr fontId="2"/>
  </si>
  <si>
    <t>③</t>
    <phoneticPr fontId="2"/>
  </si>
  <si>
    <t>札幌市立あいの里東中学校</t>
    <rPh sb="0" eb="4">
      <t>サッポロシリツ</t>
    </rPh>
    <rPh sb="7" eb="8">
      <t>サト</t>
    </rPh>
    <rPh sb="8" eb="9">
      <t>ヒガシ</t>
    </rPh>
    <rPh sb="9" eb="12">
      <t>チュウガッコウ</t>
    </rPh>
    <phoneticPr fontId="2"/>
  </si>
  <si>
    <t>札幌あいの里東</t>
    <rPh sb="0" eb="2">
      <t>サッポロ</t>
    </rPh>
    <rPh sb="5" eb="6">
      <t>サト</t>
    </rPh>
    <rPh sb="6" eb="7">
      <t>ヒガシ</t>
    </rPh>
    <phoneticPr fontId="2"/>
  </si>
  <si>
    <t>北海道教育大学附属函館中学校</t>
    <rPh sb="0" eb="3">
      <t>ホッカイドウ</t>
    </rPh>
    <rPh sb="3" eb="6">
      <t>キョウイクダイ</t>
    </rPh>
    <rPh sb="6" eb="7">
      <t>ガク</t>
    </rPh>
    <rPh sb="7" eb="9">
      <t>フゾク</t>
    </rPh>
    <rPh sb="9" eb="11">
      <t>ハコダテ</t>
    </rPh>
    <rPh sb="11" eb="14">
      <t>チュウガッコウ</t>
    </rPh>
    <phoneticPr fontId="2"/>
  </si>
  <si>
    <t>北教大附属函館</t>
    <rPh sb="0" eb="1">
      <t>キタ</t>
    </rPh>
    <rPh sb="1" eb="2">
      <t>キョウ</t>
    </rPh>
    <rPh sb="2" eb="3">
      <t>ダイ</t>
    </rPh>
    <rPh sb="3" eb="5">
      <t>フゾク</t>
    </rPh>
    <rPh sb="5" eb="7">
      <t>ハコダテ</t>
    </rPh>
    <phoneticPr fontId="2"/>
  </si>
  <si>
    <t>他の附属・付属も同様に</t>
    <rPh sb="0" eb="1">
      <t>タ</t>
    </rPh>
    <rPh sb="2" eb="4">
      <t>フゾク</t>
    </rPh>
    <rPh sb="5" eb="7">
      <t>フゾク</t>
    </rPh>
    <rPh sb="8" eb="10">
      <t>ドウヨウ</t>
    </rPh>
    <phoneticPr fontId="2"/>
  </si>
  <si>
    <t>新ひだか町立静内第三中学校</t>
    <rPh sb="0" eb="1">
      <t>シン</t>
    </rPh>
    <rPh sb="4" eb="6">
      <t>チョウリツ</t>
    </rPh>
    <rPh sb="6" eb="8">
      <t>シズナイ</t>
    </rPh>
    <rPh sb="8" eb="9">
      <t>ダイ</t>
    </rPh>
    <rPh sb="9" eb="10">
      <t>サン</t>
    </rPh>
    <rPh sb="10" eb="13">
      <t>チュウガッコウ</t>
    </rPh>
    <phoneticPr fontId="2"/>
  </si>
  <si>
    <t>新ひだか静内第三</t>
    <rPh sb="0" eb="1">
      <t>シン</t>
    </rPh>
    <rPh sb="4" eb="6">
      <t>シズナイ</t>
    </rPh>
    <rPh sb="6" eb="7">
      <t>ダイ</t>
    </rPh>
    <rPh sb="7" eb="8">
      <t>サン</t>
    </rPh>
    <phoneticPr fontId="2"/>
  </si>
  <si>
    <t>氏名</t>
    <rPh sb="0" eb="2">
      <t>シメイ</t>
    </rPh>
    <phoneticPr fontId="2"/>
  </si>
  <si>
    <t>学年・申込種目</t>
    <rPh sb="0" eb="2">
      <t>ガクネン</t>
    </rPh>
    <rPh sb="3" eb="5">
      <t>モウシコミ</t>
    </rPh>
    <rPh sb="5" eb="7">
      <t>シュモク</t>
    </rPh>
    <phoneticPr fontId="2"/>
  </si>
  <si>
    <t>参加資格</t>
    <rPh sb="0" eb="2">
      <t>サンカ</t>
    </rPh>
    <rPh sb="2" eb="4">
      <t>シカク</t>
    </rPh>
    <phoneticPr fontId="2"/>
  </si>
  <si>
    <t>（４）風向風速は，半角数字と半角記号で入力する。</t>
    <rPh sb="3" eb="5">
      <t>フウコウ</t>
    </rPh>
    <rPh sb="5" eb="7">
      <t>フウソク</t>
    </rPh>
    <rPh sb="9" eb="11">
      <t>ハンカク</t>
    </rPh>
    <rPh sb="11" eb="13">
      <t>スウジ</t>
    </rPh>
    <rPh sb="14" eb="16">
      <t>ハンカク</t>
    </rPh>
    <rPh sb="16" eb="18">
      <t>キゴウ</t>
    </rPh>
    <rPh sb="19" eb="21">
      <t>ニュウリョク</t>
    </rPh>
    <phoneticPr fontId="2"/>
  </si>
  <si>
    <t>保存・印刷</t>
    <rPh sb="0" eb="2">
      <t>ホゾン</t>
    </rPh>
    <rPh sb="3" eb="5">
      <t>インサツ</t>
    </rPh>
    <phoneticPr fontId="2"/>
  </si>
  <si>
    <t>≪</t>
    <phoneticPr fontId="2"/>
  </si>
  <si>
    <t>地区陸上競技専門委員長へのお願い≫</t>
    <rPh sb="0" eb="2">
      <t>チク</t>
    </rPh>
    <rPh sb="2" eb="4">
      <t>リクジョウ</t>
    </rPh>
    <rPh sb="4" eb="6">
      <t>キョウギ</t>
    </rPh>
    <rPh sb="6" eb="11">
      <t>センモンイインチョウ</t>
    </rPh>
    <rPh sb="14" eb="15">
      <t>ネガ</t>
    </rPh>
    <phoneticPr fontId="2"/>
  </si>
  <si>
    <t>６文字以上の学校</t>
    <rPh sb="1" eb="5">
      <t>モジイジョウ</t>
    </rPh>
    <rPh sb="6" eb="8">
      <t>ガッコウ</t>
    </rPh>
    <phoneticPr fontId="2"/>
  </si>
  <si>
    <r>
      <t>選手は，</t>
    </r>
    <r>
      <rPr>
        <sz val="11"/>
        <color rgb="FFFF0000"/>
        <rFont val="ＭＳ Ｐゴシック"/>
        <family val="3"/>
        <charset val="128"/>
      </rPr>
      <t>姓と名を別々に入力</t>
    </r>
    <r>
      <rPr>
        <sz val="11"/>
        <rFont val="ＭＳ Ｐゴシック"/>
        <family val="3"/>
        <charset val="128"/>
      </rPr>
      <t>する。監督は，姓と名の間に</t>
    </r>
    <r>
      <rPr>
        <sz val="11"/>
        <color rgb="FFFF0000"/>
        <rFont val="ＭＳ Ｐゴシック"/>
        <family val="3"/>
        <charset val="128"/>
      </rPr>
      <t>全角１文字分スペース</t>
    </r>
    <r>
      <rPr>
        <sz val="11"/>
        <rFont val="ＭＳ Ｐゴシック"/>
        <family val="3"/>
        <charset val="128"/>
      </rPr>
      <t>を入れる。</t>
    </r>
    <rPh sb="0" eb="2">
      <t>センシュ</t>
    </rPh>
    <rPh sb="4" eb="5">
      <t>セイ</t>
    </rPh>
    <rPh sb="6" eb="7">
      <t>メイ</t>
    </rPh>
    <rPh sb="8" eb="10">
      <t>ベツベツ</t>
    </rPh>
    <rPh sb="11" eb="13">
      <t>ニュウリョク</t>
    </rPh>
    <rPh sb="16" eb="18">
      <t>カントク</t>
    </rPh>
    <rPh sb="20" eb="21">
      <t>セイ</t>
    </rPh>
    <rPh sb="22" eb="23">
      <t>メイ</t>
    </rPh>
    <rPh sb="24" eb="25">
      <t>アイダ</t>
    </rPh>
    <rPh sb="26" eb="28">
      <t>ゼンカク</t>
    </rPh>
    <rPh sb="29" eb="31">
      <t>モジ</t>
    </rPh>
    <rPh sb="31" eb="32">
      <t>ブン</t>
    </rPh>
    <rPh sb="37" eb="38">
      <t>イ</t>
    </rPh>
    <phoneticPr fontId="2"/>
  </si>
  <si>
    <r>
      <t>　①トラック種目　　　「11.98」「2.34.56」のように</t>
    </r>
    <r>
      <rPr>
        <sz val="11"/>
        <color rgb="FFFF0000"/>
        <rFont val="ＭＳ Ｐゴシック"/>
        <family val="3"/>
        <charset val="128"/>
      </rPr>
      <t>半角数字</t>
    </r>
    <r>
      <rPr>
        <sz val="11"/>
        <rFont val="ＭＳ Ｐゴシック"/>
        <family val="3"/>
        <charset val="128"/>
      </rPr>
      <t>と</t>
    </r>
    <r>
      <rPr>
        <sz val="11"/>
        <color rgb="FFFF0000"/>
        <rFont val="ＭＳ Ｐゴシック"/>
        <family val="3"/>
        <charset val="128"/>
      </rPr>
      <t>ピリオド</t>
    </r>
    <r>
      <rPr>
        <sz val="11"/>
        <rFont val="ＭＳ Ｐゴシック"/>
        <family val="3"/>
        <charset val="128"/>
      </rPr>
      <t>で入力する。</t>
    </r>
    <rPh sb="6" eb="8">
      <t>シュモク</t>
    </rPh>
    <rPh sb="31" eb="32">
      <t>ハン</t>
    </rPh>
    <rPh sb="32" eb="33">
      <t>カク</t>
    </rPh>
    <rPh sb="33" eb="35">
      <t>スウジ</t>
    </rPh>
    <rPh sb="41" eb="43">
      <t>ニュウリョク</t>
    </rPh>
    <phoneticPr fontId="2"/>
  </si>
  <si>
    <r>
      <t>　②フィールド種目　「5m60」「11m98」にように</t>
    </r>
    <r>
      <rPr>
        <sz val="11"/>
        <color rgb="FFFF0000"/>
        <rFont val="ＭＳ Ｐゴシック"/>
        <family val="3"/>
        <charset val="128"/>
      </rPr>
      <t>半角数字</t>
    </r>
    <r>
      <rPr>
        <sz val="11"/>
        <rFont val="ＭＳ Ｐゴシック"/>
        <family val="3"/>
        <charset val="128"/>
      </rPr>
      <t>と半角「</t>
    </r>
    <r>
      <rPr>
        <sz val="11"/>
        <color rgb="FFFF0000"/>
        <rFont val="ＭＳ Ｐゴシック"/>
        <family val="3"/>
        <charset val="128"/>
      </rPr>
      <t>m</t>
    </r>
    <r>
      <rPr>
        <sz val="11"/>
        <rFont val="ＭＳ Ｐゴシック"/>
        <family val="3"/>
        <charset val="128"/>
      </rPr>
      <t>」で入力する。</t>
    </r>
    <rPh sb="7" eb="9">
      <t>シュモク</t>
    </rPh>
    <rPh sb="27" eb="29">
      <t>ハンカク</t>
    </rPh>
    <rPh sb="29" eb="31">
      <t>スウジ</t>
    </rPh>
    <rPh sb="32" eb="34">
      <t>ハンカク</t>
    </rPh>
    <rPh sb="38" eb="40">
      <t>ニュウリョク</t>
    </rPh>
    <phoneticPr fontId="2"/>
  </si>
  <si>
    <t>○</t>
  </si>
  <si>
    <t>３０００Ｍ</t>
  </si>
  <si>
    <t>地区中体連名</t>
    <rPh sb="0" eb="2">
      <t>チク</t>
    </rPh>
    <rPh sb="2" eb="5">
      <t>チュウタイレン</t>
    </rPh>
    <rPh sb="5" eb="6">
      <t>メイ</t>
    </rPh>
    <phoneticPr fontId="46"/>
  </si>
  <si>
    <t>市町村名</t>
    <rPh sb="0" eb="3">
      <t>シチョウソン</t>
    </rPh>
    <rPh sb="3" eb="4">
      <t>メイ</t>
    </rPh>
    <phoneticPr fontId="46"/>
  </si>
  <si>
    <t>学校名</t>
    <rPh sb="0" eb="2">
      <t>ガッコウ</t>
    </rPh>
    <rPh sb="2" eb="3">
      <t>メイ</t>
    </rPh>
    <phoneticPr fontId="46"/>
  </si>
  <si>
    <t>総合得点</t>
    <rPh sb="0" eb="2">
      <t>ソウゴウ</t>
    </rPh>
    <rPh sb="2" eb="4">
      <t>トクテン</t>
    </rPh>
    <phoneticPr fontId="46"/>
  </si>
  <si>
    <t>砲丸投</t>
    <rPh sb="0" eb="3">
      <t>ホウガンナ</t>
    </rPh>
    <phoneticPr fontId="46"/>
  </si>
  <si>
    <t>走高跳</t>
    <rPh sb="0" eb="1">
      <t>ハシ</t>
    </rPh>
    <rPh sb="1" eb="3">
      <t>タカト</t>
    </rPh>
    <phoneticPr fontId="46"/>
  </si>
  <si>
    <t>女子　四種競技　申し込み個票</t>
    <rPh sb="0" eb="1">
      <t>オンナ</t>
    </rPh>
    <rPh sb="1" eb="2">
      <t>ダンシ</t>
    </rPh>
    <rPh sb="3" eb="4">
      <t>ヨン</t>
    </rPh>
    <rPh sb="4" eb="5">
      <t>サンシュ</t>
    </rPh>
    <rPh sb="5" eb="7">
      <t>キョウギ</t>
    </rPh>
    <rPh sb="8" eb="9">
      <t>モウ</t>
    </rPh>
    <rPh sb="10" eb="11">
      <t>コ</t>
    </rPh>
    <rPh sb="12" eb="13">
      <t>コ</t>
    </rPh>
    <rPh sb="13" eb="14">
      <t>ヒョウ</t>
    </rPh>
    <phoneticPr fontId="46"/>
  </si>
  <si>
    <t>男子　四種競技　申し込み個票　（記入例）</t>
    <rPh sb="0" eb="2">
      <t>ダンシ</t>
    </rPh>
    <rPh sb="3" eb="4">
      <t>ヨン</t>
    </rPh>
    <rPh sb="4" eb="5">
      <t>サンシュ</t>
    </rPh>
    <rPh sb="5" eb="7">
      <t>キョウギ</t>
    </rPh>
    <rPh sb="8" eb="9">
      <t>モウ</t>
    </rPh>
    <rPh sb="10" eb="11">
      <t>コ</t>
    </rPh>
    <rPh sb="12" eb="13">
      <t>コ</t>
    </rPh>
    <rPh sb="13" eb="14">
      <t>ヒョウ</t>
    </rPh>
    <rPh sb="16" eb="18">
      <t>キニュウ</t>
    </rPh>
    <rPh sb="18" eb="19">
      <t>レイ</t>
    </rPh>
    <phoneticPr fontId="46"/>
  </si>
  <si>
    <t>※手動計時の場合は，それぞれの点数と総合得点を直接入力してください。</t>
    <rPh sb="1" eb="3">
      <t>シュドウ</t>
    </rPh>
    <rPh sb="3" eb="5">
      <t>ケイジ</t>
    </rPh>
    <rPh sb="6" eb="8">
      <t>バアイ</t>
    </rPh>
    <rPh sb="15" eb="17">
      <t>テンスウ</t>
    </rPh>
    <rPh sb="18" eb="20">
      <t>ソウゴウ</t>
    </rPh>
    <rPh sb="20" eb="22">
      <t>トクテン</t>
    </rPh>
    <rPh sb="23" eb="25">
      <t>チョクセツ</t>
    </rPh>
    <rPh sb="25" eb="27">
      <t>ニュウリョク</t>
    </rPh>
    <phoneticPr fontId="2"/>
  </si>
  <si>
    <t>風速</t>
    <rPh sb="0" eb="2">
      <t>フウソク</t>
    </rPh>
    <phoneticPr fontId="2"/>
  </si>
  <si>
    <t>東胆振</t>
    <rPh sb="0" eb="1">
      <t>ヒガシ</t>
    </rPh>
    <rPh sb="1" eb="3">
      <t>イブリ</t>
    </rPh>
    <phoneticPr fontId="2"/>
  </si>
  <si>
    <t>西胆振</t>
    <rPh sb="0" eb="1">
      <t>ニシ</t>
    </rPh>
    <rPh sb="1" eb="3">
      <t>イブリ</t>
    </rPh>
    <phoneticPr fontId="2"/>
  </si>
  <si>
    <t>教員</t>
    <rPh sb="0" eb="2">
      <t>キョウイン</t>
    </rPh>
    <phoneticPr fontId="2"/>
  </si>
  <si>
    <t>部活動指導員</t>
    <rPh sb="0" eb="3">
      <t>ブカツドウ</t>
    </rPh>
    <rPh sb="3" eb="6">
      <t>シドウイン</t>
    </rPh>
    <phoneticPr fontId="2"/>
  </si>
  <si>
    <t>旭川</t>
    <rPh sb="0" eb="2">
      <t>アサ</t>
    </rPh>
    <phoneticPr fontId="2"/>
  </si>
  <si>
    <t>旭川市立緑が丘中学校</t>
    <rPh sb="0" eb="2">
      <t>アサ</t>
    </rPh>
    <rPh sb="2" eb="4">
      <t>シリツ</t>
    </rPh>
    <rPh sb="4" eb="5">
      <t>ミドリ</t>
    </rPh>
    <rPh sb="6" eb="7">
      <t>オカ</t>
    </rPh>
    <rPh sb="7" eb="10">
      <t>チュウガッコウ</t>
    </rPh>
    <phoneticPr fontId="2"/>
  </si>
  <si>
    <t>旭川緑が丘</t>
    <rPh sb="0" eb="2">
      <t>アサ</t>
    </rPh>
    <rPh sb="2" eb="5">
      <t>ミドリ</t>
    </rPh>
    <phoneticPr fontId="2"/>
  </si>
  <si>
    <r>
      <t>（１）「資格」欄は，標準記録突破の場合は『標準』，地区１位は『１位』をドロップダウンリストから選択。</t>
    </r>
    <r>
      <rPr>
        <sz val="11"/>
        <color indexed="10"/>
        <rFont val="ＭＳ Ｐゴシック"/>
        <family val="3"/>
        <charset val="128"/>
      </rPr>
      <t>両方</t>
    </r>
    <r>
      <rPr>
        <sz val="11"/>
        <rFont val="ＭＳ Ｐゴシック"/>
        <family val="3"/>
        <charset val="128"/>
      </rPr>
      <t>の資格がある場合は，</t>
    </r>
    <r>
      <rPr>
        <sz val="11"/>
        <color indexed="10"/>
        <rFont val="ＭＳ Ｐゴシック"/>
        <family val="3"/>
        <charset val="128"/>
      </rPr>
      <t>『標準』</t>
    </r>
    <r>
      <rPr>
        <sz val="11"/>
        <rFont val="ＭＳ Ｐゴシック"/>
        <family val="3"/>
        <charset val="128"/>
      </rPr>
      <t>を選択する。</t>
    </r>
    <rPh sb="4" eb="6">
      <t>シカク</t>
    </rPh>
    <rPh sb="7" eb="8">
      <t>ラン</t>
    </rPh>
    <rPh sb="10" eb="12">
      <t>ヒョウジュン</t>
    </rPh>
    <rPh sb="12" eb="14">
      <t>キロク</t>
    </rPh>
    <rPh sb="14" eb="16">
      <t>トッパ</t>
    </rPh>
    <rPh sb="17" eb="19">
      <t>バアイ</t>
    </rPh>
    <rPh sb="21" eb="23">
      <t>ヒョウジュン</t>
    </rPh>
    <rPh sb="25" eb="27">
      <t>チク</t>
    </rPh>
    <rPh sb="28" eb="29">
      <t>イ</t>
    </rPh>
    <rPh sb="32" eb="33">
      <t>イ</t>
    </rPh>
    <rPh sb="47" eb="49">
      <t>センタク</t>
    </rPh>
    <rPh sb="50" eb="52">
      <t>リョウホウ</t>
    </rPh>
    <rPh sb="53" eb="55">
      <t>シカク</t>
    </rPh>
    <rPh sb="58" eb="60">
      <t>バアイ</t>
    </rPh>
    <rPh sb="63" eb="65">
      <t>ヒョウジュン</t>
    </rPh>
    <rPh sb="67" eb="69">
      <t>センタク</t>
    </rPh>
    <phoneticPr fontId="2"/>
  </si>
  <si>
    <r>
      <t>（２）「通信大会」「地区中体連大会」両方で参加資格を得た場合は両方の</t>
    </r>
    <r>
      <rPr>
        <sz val="11"/>
        <color indexed="10"/>
        <rFont val="ＭＳ Ｐゴシック"/>
        <family val="3"/>
        <charset val="128"/>
      </rPr>
      <t>最高記録（予選・準決勝・決勝）</t>
    </r>
    <r>
      <rPr>
        <sz val="11"/>
        <rFont val="ＭＳ Ｐゴシック"/>
        <family val="3"/>
        <charset val="128"/>
      </rPr>
      <t>を入力する。参加資格を得られなかった大会は，空欄とする。</t>
    </r>
    <rPh sb="4" eb="6">
      <t>ツウシン</t>
    </rPh>
    <rPh sb="6" eb="8">
      <t>タイカイ</t>
    </rPh>
    <rPh sb="10" eb="12">
      <t>チク</t>
    </rPh>
    <rPh sb="12" eb="15">
      <t>チュウタイレン</t>
    </rPh>
    <rPh sb="15" eb="17">
      <t>タイカイ</t>
    </rPh>
    <rPh sb="18" eb="20">
      <t>リョウホウ</t>
    </rPh>
    <rPh sb="21" eb="23">
      <t>サンカ</t>
    </rPh>
    <rPh sb="23" eb="25">
      <t>シカク</t>
    </rPh>
    <rPh sb="26" eb="27">
      <t>エ</t>
    </rPh>
    <rPh sb="28" eb="30">
      <t>バアイ</t>
    </rPh>
    <rPh sb="31" eb="33">
      <t>リョウホウ</t>
    </rPh>
    <rPh sb="34" eb="36">
      <t>サイコウ</t>
    </rPh>
    <rPh sb="36" eb="38">
      <t>キロク</t>
    </rPh>
    <rPh sb="39" eb="41">
      <t>ヨセン</t>
    </rPh>
    <rPh sb="42" eb="45">
      <t>ジュンケッショウ</t>
    </rPh>
    <rPh sb="46" eb="48">
      <t>ケッショウ</t>
    </rPh>
    <rPh sb="50" eb="52">
      <t>ニュウリョク</t>
    </rPh>
    <rPh sb="55" eb="57">
      <t>サンカ</t>
    </rPh>
    <rPh sb="57" eb="59">
      <t>シカク</t>
    </rPh>
    <rPh sb="60" eb="61">
      <t>エ</t>
    </rPh>
    <rPh sb="67" eb="69">
      <t>タイカイ</t>
    </rPh>
    <rPh sb="71" eb="73">
      <t>クウラン</t>
    </rPh>
    <phoneticPr fontId="2"/>
  </si>
  <si>
    <t>「下音更」だけでは，下音更が市町村立と読み取れるので</t>
    <rPh sb="1" eb="2">
      <t>シモ</t>
    </rPh>
    <rPh sb="2" eb="4">
      <t>オトフケ</t>
    </rPh>
    <rPh sb="10" eb="11">
      <t>シモ</t>
    </rPh>
    <rPh sb="11" eb="13">
      <t>オトフケ</t>
    </rPh>
    <rPh sb="14" eb="17">
      <t>シチョウソン</t>
    </rPh>
    <rPh sb="17" eb="18">
      <t>リツ</t>
    </rPh>
    <rPh sb="19" eb="20">
      <t>ヨ</t>
    </rPh>
    <rPh sb="21" eb="22">
      <t>ト</t>
    </rPh>
    <phoneticPr fontId="2"/>
  </si>
  <si>
    <t>（３）資格が地区１位の場合，通信陸上に出場した選手は標準記録を突破していなくても当該種目の最高記録（予選・準決勝・決勝）を入力する。通信陸上に出場していない場合は空欄とする。</t>
    <rPh sb="3" eb="5">
      <t>シカク</t>
    </rPh>
    <rPh sb="6" eb="8">
      <t>チク</t>
    </rPh>
    <rPh sb="9" eb="10">
      <t>イ</t>
    </rPh>
    <rPh sb="11" eb="13">
      <t>バアイ</t>
    </rPh>
    <rPh sb="14" eb="16">
      <t>ツウシン</t>
    </rPh>
    <rPh sb="16" eb="18">
      <t>リクジョウ</t>
    </rPh>
    <rPh sb="19" eb="21">
      <t>シュツジョウ</t>
    </rPh>
    <rPh sb="23" eb="25">
      <t>センシュ</t>
    </rPh>
    <rPh sb="26" eb="28">
      <t>ヒョウジュン</t>
    </rPh>
    <rPh sb="28" eb="30">
      <t>キロク</t>
    </rPh>
    <rPh sb="31" eb="33">
      <t>トッパ</t>
    </rPh>
    <rPh sb="40" eb="42">
      <t>トウガイ</t>
    </rPh>
    <rPh sb="42" eb="44">
      <t>シュモク</t>
    </rPh>
    <rPh sb="45" eb="47">
      <t>サイコウ</t>
    </rPh>
    <rPh sb="47" eb="49">
      <t>キロク</t>
    </rPh>
    <rPh sb="50" eb="52">
      <t>ヨセン</t>
    </rPh>
    <rPh sb="53" eb="56">
      <t>ジュンケッショウ</t>
    </rPh>
    <rPh sb="57" eb="59">
      <t>ケッショウ</t>
    </rPh>
    <rPh sb="61" eb="63">
      <t>ニュウリョク</t>
    </rPh>
    <rPh sb="66" eb="68">
      <t>ツウシン</t>
    </rPh>
    <rPh sb="68" eb="70">
      <t>リクジョウ</t>
    </rPh>
    <rPh sb="71" eb="73">
      <t>シュツジョウ</t>
    </rPh>
    <rPh sb="78" eb="80">
      <t>バアイ</t>
    </rPh>
    <rPh sb="81" eb="83">
      <t>クウラン</t>
    </rPh>
    <phoneticPr fontId="2"/>
  </si>
  <si>
    <t>（４）最高記録の入力</t>
    <rPh sb="3" eb="5">
      <t>サイコウ</t>
    </rPh>
    <rPh sb="5" eb="7">
      <t>キロク</t>
    </rPh>
    <rPh sb="8" eb="10">
      <t>ニュウリョク</t>
    </rPh>
    <phoneticPr fontId="2"/>
  </si>
  <si>
    <t>各地区専門委員長は，参加校より申込書類・デジタルデータを集約し</t>
    <rPh sb="0" eb="3">
      <t>カクチク</t>
    </rPh>
    <rPh sb="3" eb="8">
      <t>センモンイインチョウ</t>
    </rPh>
    <rPh sb="10" eb="12">
      <t>サンカ</t>
    </rPh>
    <rPh sb="12" eb="13">
      <t>コウ</t>
    </rPh>
    <rPh sb="15" eb="17">
      <t>モウシコミ</t>
    </rPh>
    <rPh sb="17" eb="19">
      <t>ショルイ</t>
    </rPh>
    <rPh sb="28" eb="30">
      <t>シュウヤク</t>
    </rPh>
    <phoneticPr fontId="2"/>
  </si>
  <si>
    <t>オホーツク</t>
    <phoneticPr fontId="2"/>
  </si>
  <si>
    <t>中学校</t>
    <rPh sb="0" eb="3">
      <t>チュウガッコウ</t>
    </rPh>
    <phoneticPr fontId="2"/>
  </si>
  <si>
    <t>小中学校</t>
    <rPh sb="0" eb="1">
      <t>ショウ</t>
    </rPh>
    <rPh sb="1" eb="4">
      <t>チュウガッコウ</t>
    </rPh>
    <phoneticPr fontId="2"/>
  </si>
  <si>
    <t>学校</t>
    <rPh sb="0" eb="2">
      <t>ガッコウ</t>
    </rPh>
    <phoneticPr fontId="2"/>
  </si>
  <si>
    <t>中等教育学校</t>
    <rPh sb="0" eb="2">
      <t>チュウトウ</t>
    </rPh>
    <rPh sb="2" eb="4">
      <t>キョウイク</t>
    </rPh>
    <rPh sb="4" eb="6">
      <t>ガッコウ</t>
    </rPh>
    <phoneticPr fontId="2"/>
  </si>
  <si>
    <t>学園</t>
    <rPh sb="0" eb="2">
      <t>ガクエン</t>
    </rPh>
    <phoneticPr fontId="2"/>
  </si>
  <si>
    <t>中等部</t>
    <rPh sb="0" eb="3">
      <t>チュウトウブ</t>
    </rPh>
    <phoneticPr fontId="2"/>
  </si>
  <si>
    <t>◇参加資格◇</t>
    <rPh sb="1" eb="3">
      <t>サンカ</t>
    </rPh>
    <rPh sb="3" eb="5">
      <t>シカク</t>
    </rPh>
    <phoneticPr fontId="46"/>
  </si>
  <si>
    <t>通信
標準</t>
    <rPh sb="0" eb="2">
      <t>ツウシン</t>
    </rPh>
    <rPh sb="3" eb="5">
      <t>ヒョウジュン</t>
    </rPh>
    <phoneticPr fontId="46"/>
  </si>
  <si>
    <t>種目</t>
    <rPh sb="0" eb="2">
      <t>シュモク</t>
    </rPh>
    <phoneticPr fontId="46"/>
  </si>
  <si>
    <t>400m</t>
    <phoneticPr fontId="46"/>
  </si>
  <si>
    <t>資格</t>
    <rPh sb="0" eb="2">
      <t>シカク</t>
    </rPh>
    <phoneticPr fontId="46"/>
  </si>
  <si>
    <t>地区
標準</t>
    <rPh sb="0" eb="2">
      <t>チク</t>
    </rPh>
    <rPh sb="3" eb="5">
      <t>ヒョウジュン</t>
    </rPh>
    <phoneticPr fontId="46"/>
  </si>
  <si>
    <t>最高
記録</t>
    <rPh sb="0" eb="2">
      <t>サイコウ</t>
    </rPh>
    <rPh sb="3" eb="5">
      <t>キロク</t>
    </rPh>
    <phoneticPr fontId="46"/>
  </si>
  <si>
    <t>15.00</t>
    <phoneticPr fontId="46"/>
  </si>
  <si>
    <t>10.00</t>
    <phoneticPr fontId="46"/>
  </si>
  <si>
    <t>1.50</t>
    <phoneticPr fontId="46"/>
  </si>
  <si>
    <t>地区
１位</t>
    <rPh sb="0" eb="2">
      <t>チク</t>
    </rPh>
    <rPh sb="4" eb="5">
      <t>イ</t>
    </rPh>
    <phoneticPr fontId="46"/>
  </si>
  <si>
    <t>得点</t>
    <rPh sb="0" eb="2">
      <t>トクテン</t>
    </rPh>
    <phoneticPr fontId="46"/>
  </si>
  <si>
    <r>
      <t>※400mで1分を超える記録は，</t>
    </r>
    <r>
      <rPr>
        <b/>
        <sz val="10"/>
        <color rgb="FFFF0000"/>
        <rFont val="ＭＳ Ｐゴシック"/>
        <family val="3"/>
        <charset val="128"/>
      </rPr>
      <t>「61．12」</t>
    </r>
    <r>
      <rPr>
        <sz val="10"/>
        <color rgb="FFFF0000"/>
        <rFont val="ＭＳ Ｐゴシック"/>
        <family val="3"/>
        <charset val="128"/>
      </rPr>
      <t>のように入力する。</t>
    </r>
    <rPh sb="7" eb="8">
      <t>フン</t>
    </rPh>
    <rPh sb="9" eb="10">
      <t>コ</t>
    </rPh>
    <rPh sb="12" eb="14">
      <t>キロク</t>
    </rPh>
    <rPh sb="27" eb="29">
      <t>ニュウリョク</t>
    </rPh>
    <phoneticPr fontId="2"/>
  </si>
  <si>
    <t xml:space="preserve">  男子　四種競技　申し込み個票</t>
    <rPh sb="2" eb="4">
      <t>ダンシ</t>
    </rPh>
    <rPh sb="5" eb="6">
      <t>ヨン</t>
    </rPh>
    <rPh sb="6" eb="7">
      <t>サンシュ</t>
    </rPh>
    <rPh sb="7" eb="9">
      <t>キョウギ</t>
    </rPh>
    <rPh sb="10" eb="11">
      <t>モウ</t>
    </rPh>
    <rPh sb="12" eb="13">
      <t>コ</t>
    </rPh>
    <rPh sb="14" eb="15">
      <t>コ</t>
    </rPh>
    <rPh sb="15" eb="16">
      <t>ヒョウ</t>
    </rPh>
    <phoneticPr fontId="46"/>
  </si>
  <si>
    <t>400m</t>
    <phoneticPr fontId="46"/>
  </si>
  <si>
    <t>競技者氏名</t>
    <rPh sb="0" eb="3">
      <t>キョウギシャ</t>
    </rPh>
    <rPh sb="3" eb="5">
      <t>シメイ</t>
    </rPh>
    <phoneticPr fontId="46"/>
  </si>
  <si>
    <t>ﾌﾘｶﾞﾅ</t>
    <phoneticPr fontId="46"/>
  </si>
  <si>
    <t>　　追い風　　 +0.5 (0.5と入力すると+が表示される)</t>
    <rPh sb="2" eb="3">
      <t>オ</t>
    </rPh>
    <rPh sb="4" eb="5">
      <t>カゼ</t>
    </rPh>
    <rPh sb="18" eb="20">
      <t>ニュウリョク</t>
    </rPh>
    <rPh sb="25" eb="27">
      <t>ヒョウジ</t>
    </rPh>
    <phoneticPr fontId="2"/>
  </si>
  <si>
    <t>　　向かい風　-0.2 (半角で-を入力後，0.2を入力)</t>
    <phoneticPr fontId="2"/>
  </si>
  <si>
    <t>　　無風　　　　0.0  (0を入力すると0.0が表示される)</t>
    <rPh sb="2" eb="4">
      <t>ムフウ</t>
    </rPh>
    <rPh sb="16" eb="18">
      <t>ニュウリョク</t>
    </rPh>
    <rPh sb="25" eb="27">
      <t>ヒョウジ</t>
    </rPh>
    <phoneticPr fontId="2"/>
  </si>
  <si>
    <t>　（できる限りMS-Excelは，2007以降を使用する）</t>
    <rPh sb="5" eb="6">
      <t>カギ</t>
    </rPh>
    <rPh sb="21" eb="23">
      <t>イコウ</t>
    </rPh>
    <rPh sb="24" eb="26">
      <t>シヨウ</t>
    </rPh>
    <phoneticPr fontId="2"/>
  </si>
  <si>
    <t>　（デジタルデータの提出方法は，各地区専門委員長の指示に従うこと）</t>
    <rPh sb="10" eb="12">
      <t>テイシュツ</t>
    </rPh>
    <rPh sb="12" eb="14">
      <t>ホウホウ</t>
    </rPh>
    <rPh sb="16" eb="19">
      <t>カクチク</t>
    </rPh>
    <rPh sb="19" eb="24">
      <t>センモンイインチョウ</t>
    </rPh>
    <rPh sb="25" eb="27">
      <t>シジ</t>
    </rPh>
    <rPh sb="28" eb="29">
      <t>シタガ</t>
    </rPh>
    <phoneticPr fontId="2"/>
  </si>
  <si>
    <r>
      <t>　①</t>
    </r>
    <r>
      <rPr>
        <sz val="11"/>
        <color rgb="FFFF0000"/>
        <rFont val="ＭＳ Ｐゴシック"/>
        <family val="3"/>
        <charset val="128"/>
      </rPr>
      <t>圧縮フォルダ</t>
    </r>
    <r>
      <rPr>
        <sz val="11"/>
        <rFont val="ＭＳ Ｐゴシック"/>
        <family val="3"/>
        <charset val="128"/>
      </rPr>
      <t>（フォルダ名は，地区中体連名）</t>
    </r>
    <r>
      <rPr>
        <sz val="11"/>
        <color rgb="FFFF0000"/>
        <rFont val="ＭＳ Ｐゴシック"/>
        <family val="3"/>
        <charset val="128"/>
      </rPr>
      <t>を作成</t>
    </r>
    <r>
      <rPr>
        <sz val="11"/>
        <rFont val="ＭＳ Ｐゴシック"/>
        <family val="3"/>
        <charset val="128"/>
      </rPr>
      <t>し，データを収集する。</t>
    </r>
    <rPh sb="2" eb="4">
      <t>アッシュク</t>
    </rPh>
    <rPh sb="13" eb="14">
      <t>メイ</t>
    </rPh>
    <rPh sb="16" eb="18">
      <t>チク</t>
    </rPh>
    <rPh sb="18" eb="21">
      <t>チュウタイレン</t>
    </rPh>
    <rPh sb="21" eb="22">
      <t>メイ</t>
    </rPh>
    <rPh sb="24" eb="26">
      <t>サクセイ</t>
    </rPh>
    <rPh sb="32" eb="34">
      <t>シュウシュウ</t>
    </rPh>
    <phoneticPr fontId="2"/>
  </si>
  <si>
    <t>　②他の申込書類（総括申込等）と共に大会事務局へデータを添付してe-mailで送信してください。</t>
    <rPh sb="2" eb="3">
      <t>タ</t>
    </rPh>
    <rPh sb="4" eb="6">
      <t>モウシコミ</t>
    </rPh>
    <rPh sb="6" eb="8">
      <t>ショルイ</t>
    </rPh>
    <rPh sb="9" eb="11">
      <t>ソウカツ</t>
    </rPh>
    <rPh sb="11" eb="13">
      <t>モウシコミ</t>
    </rPh>
    <rPh sb="13" eb="14">
      <t>トウ</t>
    </rPh>
    <rPh sb="16" eb="17">
      <t>トモ</t>
    </rPh>
    <rPh sb="18" eb="20">
      <t>タイカイ</t>
    </rPh>
    <rPh sb="20" eb="23">
      <t>ジムキョク</t>
    </rPh>
    <rPh sb="28" eb="30">
      <t>テンプ</t>
    </rPh>
    <rPh sb="39" eb="41">
      <t>ソウシン</t>
    </rPh>
    <phoneticPr fontId="2"/>
  </si>
  <si>
    <t>　③印刷された用紙類は，郵送等で送付ください。</t>
    <rPh sb="2" eb="4">
      <t>インサツ</t>
    </rPh>
    <rPh sb="7" eb="9">
      <t>ヨウシ</t>
    </rPh>
    <rPh sb="9" eb="10">
      <t>ルイ</t>
    </rPh>
    <rPh sb="12" eb="14">
      <t>ユウソウ</t>
    </rPh>
    <rPh sb="14" eb="15">
      <t>トウ</t>
    </rPh>
    <rPh sb="16" eb="18">
      <t>ソウフ</t>
    </rPh>
    <phoneticPr fontId="2"/>
  </si>
  <si>
    <t>　　※地区によって，中体連事務局が行う場合も同様です。</t>
    <rPh sb="3" eb="5">
      <t>チク</t>
    </rPh>
    <rPh sb="10" eb="13">
      <t>チュウタイレン</t>
    </rPh>
    <rPh sb="13" eb="16">
      <t>ジムキョク</t>
    </rPh>
    <rPh sb="17" eb="18">
      <t>オコナ</t>
    </rPh>
    <rPh sb="19" eb="21">
      <t>バアイ</t>
    </rPh>
    <rPh sb="22" eb="24">
      <t>ドウヨウ</t>
    </rPh>
    <phoneticPr fontId="2"/>
  </si>
  <si>
    <t>110mH（風）</t>
    <rPh sb="6" eb="7">
      <t>カゼ</t>
    </rPh>
    <phoneticPr fontId="46"/>
  </si>
  <si>
    <t>100mH（風）</t>
    <rPh sb="6" eb="7">
      <t>カゼ</t>
    </rPh>
    <phoneticPr fontId="46"/>
  </si>
  <si>
    <t>200m（風）</t>
    <rPh sb="5" eb="6">
      <t>カゼ</t>
    </rPh>
    <phoneticPr fontId="46"/>
  </si>
  <si>
    <t>札幌あいの里東</t>
  </si>
  <si>
    <t>札幌あやめ野</t>
  </si>
  <si>
    <t>札幌もみじ台</t>
  </si>
  <si>
    <t>札幌もみじ台南</t>
  </si>
  <si>
    <t>札幌稲積</t>
  </si>
  <si>
    <t>札幌稲穂</t>
  </si>
  <si>
    <t>札幌稲陵</t>
  </si>
  <si>
    <t>札幌栄</t>
  </si>
  <si>
    <t>札幌栄町</t>
  </si>
  <si>
    <t>札幌栄南</t>
  </si>
  <si>
    <t>札幌丘珠</t>
  </si>
  <si>
    <t>札幌宮の丘</t>
  </si>
  <si>
    <t>札幌宮の森</t>
  </si>
  <si>
    <t>札幌琴似</t>
  </si>
  <si>
    <t>札幌啓明</t>
  </si>
  <si>
    <t>札幌月寒</t>
  </si>
  <si>
    <t>札幌元町</t>
  </si>
  <si>
    <t>札幌光陽</t>
  </si>
  <si>
    <t>札幌厚別</t>
  </si>
  <si>
    <t>札幌厚別南</t>
  </si>
  <si>
    <t>札幌厚別北</t>
  </si>
  <si>
    <t>札幌向陵</t>
  </si>
  <si>
    <t>札幌札苗</t>
  </si>
  <si>
    <t>札幌札苗北</t>
  </si>
  <si>
    <t>札幌山鼻</t>
  </si>
  <si>
    <t>札幌篠路西</t>
  </si>
  <si>
    <t>札幌篠路</t>
  </si>
  <si>
    <t>札幌手稲西</t>
  </si>
  <si>
    <t>札幌手稲</t>
  </si>
  <si>
    <t>札幌手稲東</t>
  </si>
  <si>
    <t>札幌上篠路</t>
  </si>
  <si>
    <t>札幌上野幌</t>
  </si>
  <si>
    <t>札幌常盤</t>
  </si>
  <si>
    <t>札幌信濃</t>
  </si>
  <si>
    <t>札幌新琴似</t>
  </si>
  <si>
    <t>札幌新琴似北</t>
  </si>
  <si>
    <t>札幌新川西</t>
  </si>
  <si>
    <t>札幌新川</t>
  </si>
  <si>
    <t>札幌新陵</t>
  </si>
  <si>
    <t>札幌真栄</t>
  </si>
  <si>
    <t>札幌真駒内曙</t>
  </si>
  <si>
    <t>札幌真駒内</t>
  </si>
  <si>
    <t>札幌澄川</t>
  </si>
  <si>
    <t>札幌星置</t>
  </si>
  <si>
    <t>札幌清田</t>
  </si>
  <si>
    <t>札幌西岡</t>
  </si>
  <si>
    <t>札幌西岡北</t>
  </si>
  <si>
    <t>札幌西野</t>
  </si>
  <si>
    <t>札幌西陵</t>
  </si>
  <si>
    <t>札幌青葉</t>
  </si>
  <si>
    <t>札幌石山</t>
  </si>
  <si>
    <t>札幌前田</t>
  </si>
  <si>
    <t>札幌前田北</t>
  </si>
  <si>
    <t>札幌藻岩</t>
  </si>
  <si>
    <t>札幌太平</t>
  </si>
  <si>
    <t>札幌中の島</t>
  </si>
  <si>
    <t>札幌中央</t>
  </si>
  <si>
    <t>札幌中島</t>
  </si>
  <si>
    <t>札幌定山渓</t>
  </si>
  <si>
    <t>札幌東栄</t>
  </si>
  <si>
    <t>札幌東月寒</t>
  </si>
  <si>
    <t>札幌東白石</t>
  </si>
  <si>
    <t>札幌東米里</t>
  </si>
  <si>
    <t>札幌藤野</t>
  </si>
  <si>
    <t>札幌屯田中央</t>
  </si>
  <si>
    <t>札幌屯田北</t>
  </si>
  <si>
    <t>札幌南が丘</t>
  </si>
  <si>
    <t>札幌日章</t>
  </si>
  <si>
    <t>札幌柏丘</t>
  </si>
  <si>
    <t>札幌柏</t>
  </si>
  <si>
    <t>札幌白石</t>
  </si>
  <si>
    <t>札幌八軒</t>
  </si>
  <si>
    <t>札幌八軒東</t>
  </si>
  <si>
    <t>札幌八条</t>
  </si>
  <si>
    <t>札幌発寒</t>
  </si>
  <si>
    <t>札幌美香保</t>
  </si>
  <si>
    <t>札幌伏見</t>
  </si>
  <si>
    <t>札幌福移</t>
  </si>
  <si>
    <t>札幌福井野</t>
  </si>
  <si>
    <t>札幌平岡中央</t>
  </si>
  <si>
    <t>札幌平岡</t>
  </si>
  <si>
    <t>札幌平岡緑</t>
  </si>
  <si>
    <t xml:space="preserve">札幌平岸 </t>
  </si>
  <si>
    <t>札幌米里</t>
  </si>
  <si>
    <t>札幌北栄</t>
  </si>
  <si>
    <t>札幌北辰</t>
  </si>
  <si>
    <t>札幌北都</t>
  </si>
  <si>
    <t>札幌北白石</t>
  </si>
  <si>
    <t>札幌北野台</t>
  </si>
  <si>
    <t>札幌北野</t>
  </si>
  <si>
    <t>札幌北陽</t>
  </si>
  <si>
    <t>札幌幌東</t>
  </si>
  <si>
    <t>札幌明園</t>
  </si>
  <si>
    <t>札幌羊丘</t>
  </si>
  <si>
    <t>札幌陵北</t>
  </si>
  <si>
    <t>札幌陵陽</t>
  </si>
  <si>
    <t>札幌簾舞</t>
  </si>
  <si>
    <t>北教大附属札幌</t>
  </si>
  <si>
    <t>札幌聾学校</t>
  </si>
  <si>
    <t>朝鮮初中高級学校</t>
  </si>
  <si>
    <t>札幌光星</t>
  </si>
  <si>
    <t>札幌聖心女子学院</t>
  </si>
  <si>
    <t>札幌大谷</t>
  </si>
  <si>
    <t>東海大学付属第四</t>
  </si>
  <si>
    <t>藤女子</t>
  </si>
  <si>
    <t>北星学園女子</t>
  </si>
  <si>
    <t>北嶺</t>
  </si>
  <si>
    <t>北海道インターナショナルスクール</t>
  </si>
  <si>
    <t>星槎もみじ</t>
    <rPh sb="0" eb="2">
      <t>セイサ</t>
    </rPh>
    <phoneticPr fontId="15"/>
  </si>
  <si>
    <t>開成</t>
    <rPh sb="0" eb="2">
      <t>カイセイ</t>
    </rPh>
    <phoneticPr fontId="15"/>
  </si>
  <si>
    <t>石狩</t>
  </si>
  <si>
    <t>恵庭恵み野</t>
  </si>
  <si>
    <t>恵庭</t>
  </si>
  <si>
    <t>恵庭恵北</t>
  </si>
  <si>
    <t>恵庭恵明</t>
  </si>
  <si>
    <t>恵庭柏陽</t>
  </si>
  <si>
    <t>江別第一</t>
  </si>
  <si>
    <t>江別第三</t>
  </si>
  <si>
    <t>江別第二</t>
  </si>
  <si>
    <t>江別江陽</t>
  </si>
  <si>
    <t>江別大麻</t>
  </si>
  <si>
    <t>江別大麻東</t>
  </si>
  <si>
    <t>江別中央</t>
  </si>
  <si>
    <t>江別野幌</t>
  </si>
  <si>
    <t>新篠津</t>
  </si>
  <si>
    <t>石狩花川</t>
  </si>
  <si>
    <t>石狩花川南</t>
  </si>
  <si>
    <t>石狩花川北</t>
  </si>
  <si>
    <t>石狩厚田</t>
  </si>
  <si>
    <t>石狩樽川</t>
  </si>
  <si>
    <t>石狩浜益</t>
  </si>
  <si>
    <t>石狩聚富</t>
  </si>
  <si>
    <t>千歳駒里</t>
  </si>
  <si>
    <t>千歳向陽台</t>
  </si>
  <si>
    <t>千歳青葉</t>
  </si>
  <si>
    <t>千歳</t>
  </si>
  <si>
    <t>千歳東千歳</t>
  </si>
  <si>
    <t>千歳富丘</t>
  </si>
  <si>
    <t>千歳北進</t>
  </si>
  <si>
    <t>千歳北斗</t>
  </si>
  <si>
    <t>当別西当別</t>
  </si>
  <si>
    <t>当別</t>
  </si>
  <si>
    <t>当別弁華別</t>
  </si>
  <si>
    <t>北広島広葉</t>
  </si>
  <si>
    <t xml:space="preserve">北広島西の里 </t>
  </si>
  <si>
    <t>北広島西部</t>
  </si>
  <si>
    <t>北広島大曲</t>
  </si>
  <si>
    <t>北広島東部</t>
  </si>
  <si>
    <t>北広島緑陽</t>
  </si>
  <si>
    <t>立命館慶祥</t>
  </si>
  <si>
    <t>札幌日本大学</t>
  </si>
  <si>
    <t>千歳勇舞</t>
    <rPh sb="0" eb="2">
      <t>チトセ</t>
    </rPh>
    <phoneticPr fontId="15"/>
  </si>
  <si>
    <t>南空知</t>
  </si>
  <si>
    <t>岩見沢栗沢</t>
  </si>
  <si>
    <t>岩見沢光陵</t>
  </si>
  <si>
    <t>岩見沢上幌向</t>
  </si>
  <si>
    <t>岩見沢清園</t>
  </si>
  <si>
    <t>岩見沢東光</t>
  </si>
  <si>
    <t>岩見沢美流渡</t>
  </si>
  <si>
    <t>岩見沢豊</t>
  </si>
  <si>
    <t>岩見沢北村</t>
  </si>
  <si>
    <t>岩見沢明成</t>
  </si>
  <si>
    <t>岩見沢緑</t>
  </si>
  <si>
    <t>栗山</t>
  </si>
  <si>
    <t>月形</t>
  </si>
  <si>
    <t>三笠萱野</t>
  </si>
  <si>
    <t>三笠</t>
  </si>
  <si>
    <t>長沼</t>
  </si>
  <si>
    <t>南幌</t>
  </si>
  <si>
    <t>美唄東</t>
  </si>
  <si>
    <t>美唄南美唄</t>
  </si>
  <si>
    <t>美唄</t>
  </si>
  <si>
    <t>美唄峰延</t>
  </si>
  <si>
    <t>由仁</t>
  </si>
  <si>
    <t>夕張</t>
  </si>
  <si>
    <t>北空知</t>
  </si>
  <si>
    <t>雨竜</t>
  </si>
  <si>
    <t>沼田</t>
  </si>
  <si>
    <t>深川一已</t>
  </si>
  <si>
    <t>深川</t>
  </si>
  <si>
    <t>秩父別</t>
  </si>
  <si>
    <t>北竜</t>
  </si>
  <si>
    <t>妹背牛</t>
  </si>
  <si>
    <t>芦別</t>
  </si>
  <si>
    <t>芦別啓成</t>
  </si>
  <si>
    <t>浦臼</t>
  </si>
  <si>
    <t>歌志内</t>
  </si>
  <si>
    <t>砂川</t>
  </si>
  <si>
    <t>砂川石山</t>
  </si>
  <si>
    <t>滝川江陵</t>
    <rPh sb="0" eb="2">
      <t>タキカワ</t>
    </rPh>
    <rPh sb="2" eb="4">
      <t>コウリョウ</t>
    </rPh>
    <phoneticPr fontId="15"/>
  </si>
  <si>
    <t>滝川明苑</t>
    <rPh sb="0" eb="2">
      <t>タキカワ</t>
    </rPh>
    <rPh sb="2" eb="4">
      <t>メイエン</t>
    </rPh>
    <phoneticPr fontId="15"/>
  </si>
  <si>
    <t>奈井江</t>
  </si>
  <si>
    <t>小樽塩谷</t>
  </si>
  <si>
    <t>小樽向陽</t>
  </si>
  <si>
    <t>小樽桜町</t>
  </si>
  <si>
    <t>小樽松ヶ枝</t>
  </si>
  <si>
    <t>小樽西陵</t>
  </si>
  <si>
    <t>小樽銭函</t>
  </si>
  <si>
    <t>小樽朝里</t>
  </si>
  <si>
    <t>小樽潮見台</t>
  </si>
  <si>
    <t>小樽長橋</t>
  </si>
  <si>
    <t>小樽忍路</t>
  </si>
  <si>
    <t>小樽望洋台</t>
  </si>
  <si>
    <t>小樽菁園</t>
  </si>
  <si>
    <t>双葉</t>
  </si>
  <si>
    <t>小樽聾</t>
  </si>
  <si>
    <t>後志</t>
  </si>
  <si>
    <t>島牧</t>
  </si>
  <si>
    <t>寿都</t>
  </si>
  <si>
    <t>黒松内</t>
  </si>
  <si>
    <t>黒松内白井川</t>
  </si>
  <si>
    <t>蘭越</t>
  </si>
  <si>
    <t>ニセコ</t>
  </si>
  <si>
    <t>真狩</t>
  </si>
  <si>
    <t>留寿都</t>
  </si>
  <si>
    <t>喜茂別</t>
  </si>
  <si>
    <t>京極</t>
  </si>
  <si>
    <t>倶知安</t>
  </si>
  <si>
    <t>共和</t>
  </si>
  <si>
    <t>岩内第一</t>
  </si>
  <si>
    <t>岩内第二</t>
  </si>
  <si>
    <t>泊</t>
  </si>
  <si>
    <t>神恵内</t>
  </si>
  <si>
    <t>積丹美国</t>
  </si>
  <si>
    <t>古平</t>
  </si>
  <si>
    <t>仁木</t>
  </si>
  <si>
    <t>仁木銀山</t>
  </si>
  <si>
    <t>余市東</t>
  </si>
  <si>
    <t>余市旭</t>
  </si>
  <si>
    <t>余市西</t>
  </si>
  <si>
    <t>赤井川</t>
  </si>
  <si>
    <t>室蘭地方</t>
  </si>
  <si>
    <t>室蘭港北</t>
  </si>
  <si>
    <t>室蘭星蘭</t>
  </si>
  <si>
    <t>室蘭東明</t>
  </si>
  <si>
    <t>室蘭本室蘭</t>
  </si>
  <si>
    <t>室蘭翔陽</t>
  </si>
  <si>
    <t>室蘭桜蘭</t>
  </si>
  <si>
    <t>室蘭聾</t>
  </si>
  <si>
    <t>室蘭西</t>
    <rPh sb="0" eb="2">
      <t>ムロラン</t>
    </rPh>
    <rPh sb="2" eb="3">
      <t>ニシ</t>
    </rPh>
    <phoneticPr fontId="15"/>
  </si>
  <si>
    <t>登別西陵</t>
  </si>
  <si>
    <t>登別</t>
  </si>
  <si>
    <t>登別幌別</t>
  </si>
  <si>
    <t>登別緑陽</t>
  </si>
  <si>
    <t>登別鷲別</t>
  </si>
  <si>
    <t>登別明日</t>
  </si>
  <si>
    <t>いずみの学校</t>
  </si>
  <si>
    <t>伊達</t>
  </si>
  <si>
    <t>伊達光陵</t>
  </si>
  <si>
    <t>伊達星の丘</t>
  </si>
  <si>
    <t>伊達大滝</t>
  </si>
  <si>
    <t>伊達達南</t>
  </si>
  <si>
    <t>壮瞥久保内</t>
  </si>
  <si>
    <t>壮瞥</t>
  </si>
  <si>
    <t>洞爺湖虻田</t>
  </si>
  <si>
    <t>洞爺湖洞爺</t>
  </si>
  <si>
    <t>豊浦</t>
  </si>
  <si>
    <t>苫小牧地方</t>
  </si>
  <si>
    <t>苫小牧開成</t>
  </si>
  <si>
    <t xml:space="preserve">苫小牧啓北 </t>
  </si>
  <si>
    <t>苫小牧啓明</t>
  </si>
  <si>
    <t>苫小牧光洋</t>
  </si>
  <si>
    <t>苫小牧沼ノ端</t>
  </si>
  <si>
    <t>苫小牧植苗</t>
  </si>
  <si>
    <t>苫小牧青翔</t>
  </si>
  <si>
    <t>苫小牧東</t>
  </si>
  <si>
    <t>苫小牧明野</t>
  </si>
  <si>
    <t>苫小牧明倫</t>
  </si>
  <si>
    <t>苫小牧勇払</t>
  </si>
  <si>
    <t>苫小牧凌雲</t>
  </si>
  <si>
    <t>苫小牧緑陵</t>
  </si>
  <si>
    <t>苫小牧和光</t>
  </si>
  <si>
    <t>むかわ穂別</t>
  </si>
  <si>
    <t>むかわ鵡川</t>
  </si>
  <si>
    <t>安平早来</t>
  </si>
  <si>
    <t>安平追分</t>
  </si>
  <si>
    <t>厚真</t>
  </si>
  <si>
    <t>厚真厚南</t>
  </si>
  <si>
    <t>白老</t>
  </si>
  <si>
    <t>白老白翔</t>
    <rPh sb="3" eb="4">
      <t>ショウ</t>
    </rPh>
    <phoneticPr fontId="15"/>
  </si>
  <si>
    <t>日高</t>
  </si>
  <si>
    <t>えりも</t>
  </si>
  <si>
    <t>浦河第一</t>
  </si>
  <si>
    <t>浦河第二</t>
  </si>
  <si>
    <t>浦河荻伏</t>
  </si>
  <si>
    <t>新ひだか三石</t>
  </si>
  <si>
    <t>新ひだか静内第三</t>
  </si>
  <si>
    <t>新ひだか静内</t>
  </si>
  <si>
    <t>新冠</t>
  </si>
  <si>
    <t>日高厚賀</t>
  </si>
  <si>
    <t>日高富川</t>
  </si>
  <si>
    <t>日高門別</t>
  </si>
  <si>
    <t>平取振内</t>
  </si>
  <si>
    <t>平取</t>
  </si>
  <si>
    <t>様似</t>
  </si>
  <si>
    <t>函館西</t>
  </si>
  <si>
    <t>函館赤川</t>
  </si>
  <si>
    <t>函館潮見</t>
  </si>
  <si>
    <t>函館宇賀の浦</t>
  </si>
  <si>
    <t>函館桔梗</t>
  </si>
  <si>
    <t>函館凌雲</t>
  </si>
  <si>
    <t>函館港</t>
  </si>
  <si>
    <t>函館光成</t>
  </si>
  <si>
    <t>函館的場</t>
  </si>
  <si>
    <t>函館深堀</t>
  </si>
  <si>
    <t>函館湯川</t>
  </si>
  <si>
    <t>函館銭亀沢</t>
  </si>
  <si>
    <t>函館戸倉</t>
  </si>
  <si>
    <t>函館亀田</t>
  </si>
  <si>
    <t>函館本通</t>
  </si>
  <si>
    <t>函館旭岡</t>
  </si>
  <si>
    <t>函館北</t>
  </si>
  <si>
    <t>北教大附属函館</t>
    <rPh sb="2" eb="3">
      <t>ダイ</t>
    </rPh>
    <phoneticPr fontId="16"/>
  </si>
  <si>
    <t>函館亀尾</t>
  </si>
  <si>
    <t>函館鱒川</t>
  </si>
  <si>
    <t>函館ラ・サール</t>
  </si>
  <si>
    <t>遺愛女子</t>
  </si>
  <si>
    <t>函館白百合学園</t>
  </si>
  <si>
    <t>函館聾</t>
  </si>
  <si>
    <t>函館潮光</t>
  </si>
  <si>
    <t>函館日新</t>
  </si>
  <si>
    <t>函館恵山</t>
  </si>
  <si>
    <t>函館椴法華</t>
  </si>
  <si>
    <t>函館尾札部</t>
  </si>
  <si>
    <t>函館臼尻</t>
  </si>
  <si>
    <t>渡島</t>
  </si>
  <si>
    <t>鹿部</t>
  </si>
  <si>
    <t>七飯</t>
  </si>
  <si>
    <t xml:space="preserve">七飯大沼 </t>
  </si>
  <si>
    <t>七飯大中山</t>
  </si>
  <si>
    <t>松前</t>
  </si>
  <si>
    <t>松前大島</t>
  </si>
  <si>
    <t>森砂原</t>
  </si>
  <si>
    <t>森</t>
  </si>
  <si>
    <t>知内</t>
  </si>
  <si>
    <t>長万部</t>
  </si>
  <si>
    <t>八雲熊石第一</t>
  </si>
  <si>
    <t>八雲熊石第二</t>
  </si>
  <si>
    <t>八雲</t>
  </si>
  <si>
    <t>八雲野田生</t>
  </si>
  <si>
    <t>八雲落部</t>
  </si>
  <si>
    <t>北斗上磯</t>
  </si>
  <si>
    <t>北斗石別</t>
  </si>
  <si>
    <t>北斗大野</t>
  </si>
  <si>
    <t>北斗浜分</t>
  </si>
  <si>
    <t>北斗茂辺地</t>
  </si>
  <si>
    <t>木古内</t>
  </si>
  <si>
    <t>檜山</t>
  </si>
  <si>
    <t>せたな瀬棚</t>
  </si>
  <si>
    <t>せたな大成</t>
  </si>
  <si>
    <t>せたな北檜山</t>
  </si>
  <si>
    <t>奥尻</t>
  </si>
  <si>
    <t>奥尻青苗</t>
  </si>
  <si>
    <t>乙部</t>
  </si>
  <si>
    <t>厚沢部館</t>
  </si>
  <si>
    <t>厚沢部</t>
  </si>
  <si>
    <t>厚沢部鶉</t>
  </si>
  <si>
    <t>江差</t>
  </si>
  <si>
    <t>江差北</t>
  </si>
  <si>
    <t>今金</t>
  </si>
  <si>
    <t>上ノ国</t>
  </si>
  <si>
    <t>旭川愛宕</t>
  </si>
  <si>
    <t>旭川</t>
  </si>
  <si>
    <t>旭川永山</t>
  </si>
  <si>
    <t>旭川永山南</t>
  </si>
  <si>
    <t>旭川啓北</t>
  </si>
  <si>
    <t>旭川光陽</t>
  </si>
  <si>
    <t>旭川広陵</t>
  </si>
  <si>
    <t>旭川江丹別</t>
  </si>
  <si>
    <t>旭川桜岡</t>
  </si>
  <si>
    <t>旭川春光台</t>
  </si>
  <si>
    <t>旭川神楽</t>
  </si>
  <si>
    <t>旭川神居</t>
  </si>
  <si>
    <t>旭川神居東</t>
  </si>
  <si>
    <t>旭川西神楽</t>
  </si>
  <si>
    <t>旭川忠和</t>
  </si>
  <si>
    <t>旭川東光</t>
  </si>
  <si>
    <t>旭川東鷹栖</t>
  </si>
  <si>
    <t>旭川東明</t>
  </si>
  <si>
    <t>旭川東陽</t>
  </si>
  <si>
    <t>旭川北星</t>
  </si>
  <si>
    <t>旭川北門</t>
  </si>
  <si>
    <t>旭川明星</t>
  </si>
  <si>
    <t>旭川嵐山</t>
  </si>
  <si>
    <t>旭川緑が丘</t>
  </si>
  <si>
    <t>旭川六合</t>
  </si>
  <si>
    <t>北教大附属旭川</t>
  </si>
  <si>
    <t>旭川聾</t>
    <rPh sb="0" eb="2">
      <t>アサヒカワ</t>
    </rPh>
    <rPh sb="2" eb="3">
      <t>ロウ</t>
    </rPh>
    <phoneticPr fontId="15"/>
  </si>
  <si>
    <t>旭川AC</t>
    <rPh sb="0" eb="2">
      <t>アサヒカワ</t>
    </rPh>
    <phoneticPr fontId="15"/>
  </si>
  <si>
    <t>愛別</t>
  </si>
  <si>
    <t>上川</t>
  </si>
  <si>
    <t>鷹栖</t>
  </si>
  <si>
    <t>東神楽</t>
  </si>
  <si>
    <t>東川</t>
  </si>
  <si>
    <t>当麻</t>
  </si>
  <si>
    <t>比布</t>
  </si>
  <si>
    <t>美瑛</t>
  </si>
  <si>
    <t>美瑛美馬牛</t>
  </si>
  <si>
    <t>美瑛明徳</t>
  </si>
  <si>
    <t>士別</t>
  </si>
  <si>
    <t>剣淵</t>
  </si>
  <si>
    <t>士別温根別</t>
  </si>
  <si>
    <t>士別南</t>
  </si>
  <si>
    <t>士別上士別</t>
  </si>
  <si>
    <t>士別多寄</t>
  </si>
  <si>
    <t>士別朝日</t>
  </si>
  <si>
    <t>幌加内</t>
  </si>
  <si>
    <t>和寒</t>
  </si>
  <si>
    <t>名寄</t>
  </si>
  <si>
    <t>音威子府</t>
  </si>
  <si>
    <t>下川</t>
  </si>
  <si>
    <t>中川</t>
  </si>
  <si>
    <t>美深仁宇布</t>
  </si>
  <si>
    <t>美深</t>
  </si>
  <si>
    <t>名寄智恵文</t>
  </si>
  <si>
    <t>名寄風連</t>
  </si>
  <si>
    <t>名寄風連日進</t>
  </si>
  <si>
    <t>名寄東</t>
  </si>
  <si>
    <t>上富良野</t>
  </si>
  <si>
    <t>占冠トマム</t>
  </si>
  <si>
    <t>占冠</t>
  </si>
  <si>
    <t>中富良野</t>
  </si>
  <si>
    <t>南富良野</t>
  </si>
  <si>
    <t>富良野樹海</t>
  </si>
  <si>
    <t>富良野西</t>
  </si>
  <si>
    <t>富良野東</t>
  </si>
  <si>
    <t>富良野布部</t>
  </si>
  <si>
    <t>富良野布礼別</t>
  </si>
  <si>
    <t>富良野麓郷</t>
  </si>
  <si>
    <t>留萌</t>
  </si>
  <si>
    <t>羽幌</t>
  </si>
  <si>
    <t>羽幌焼尻</t>
  </si>
  <si>
    <t>羽幌天売</t>
  </si>
  <si>
    <t>初山別</t>
  </si>
  <si>
    <t>小平鬼鹿</t>
  </si>
  <si>
    <t>小平</t>
  </si>
  <si>
    <t>増毛</t>
  </si>
  <si>
    <t>苫前古丹別</t>
  </si>
  <si>
    <t>苫前</t>
  </si>
  <si>
    <t>留萌港南</t>
  </si>
  <si>
    <t>留萌北光</t>
  </si>
  <si>
    <t>遠別</t>
  </si>
  <si>
    <t>天塩啓徳</t>
  </si>
  <si>
    <t>天塩</t>
  </si>
  <si>
    <t>宗谷</t>
  </si>
  <si>
    <t>猿払拓心</t>
  </si>
  <si>
    <t>枝幸歌登</t>
  </si>
  <si>
    <t>枝幸</t>
  </si>
  <si>
    <t>枝幸南</t>
  </si>
  <si>
    <t>稚内上勇知</t>
  </si>
  <si>
    <t>稚内下勇知</t>
  </si>
  <si>
    <t>稚内天北</t>
  </si>
  <si>
    <t>稚内増幌</t>
  </si>
  <si>
    <t>稚内西</t>
  </si>
  <si>
    <t>稚内宗谷</t>
  </si>
  <si>
    <t>稚内</t>
  </si>
  <si>
    <t>稚内東</t>
  </si>
  <si>
    <t>稚内南</t>
  </si>
  <si>
    <t>稚内潮見が丘</t>
  </si>
  <si>
    <t>中頓別</t>
  </si>
  <si>
    <t>浜頓別下頓別</t>
  </si>
  <si>
    <t>浜頓別</t>
  </si>
  <si>
    <t>豊富兜沼</t>
  </si>
  <si>
    <t>豊富</t>
  </si>
  <si>
    <t>幌延</t>
  </si>
  <si>
    <t>幌延問寒別</t>
  </si>
  <si>
    <t>利尻沓形</t>
  </si>
  <si>
    <t>利尻仙法志</t>
  </si>
  <si>
    <t>利尻富士鴛泊</t>
  </si>
  <si>
    <t>利尻富士鬼脇</t>
  </si>
  <si>
    <t>礼文香深</t>
  </si>
  <si>
    <t>礼文船泊</t>
  </si>
  <si>
    <t>網走</t>
  </si>
  <si>
    <t>遠軽安国</t>
  </si>
  <si>
    <t>遠軽</t>
  </si>
  <si>
    <t>遠軽丸瀬布</t>
  </si>
  <si>
    <t>遠軽生田原</t>
  </si>
  <si>
    <t>遠軽南</t>
  </si>
  <si>
    <t>遠軽白滝</t>
  </si>
  <si>
    <t>興部</t>
  </si>
  <si>
    <t>興部沙留</t>
  </si>
  <si>
    <t>訓子府</t>
  </si>
  <si>
    <t>佐呂間</t>
  </si>
  <si>
    <t>斜里知床ウトロ学校</t>
    <rPh sb="2" eb="4">
      <t>シレトコ</t>
    </rPh>
    <phoneticPr fontId="15"/>
  </si>
  <si>
    <t>斜里</t>
  </si>
  <si>
    <t>小清水</t>
  </si>
  <si>
    <t>清里</t>
  </si>
  <si>
    <t>西興部</t>
  </si>
  <si>
    <t>大空女満別</t>
  </si>
  <si>
    <t>大空東藻琴</t>
  </si>
  <si>
    <t>滝上</t>
  </si>
  <si>
    <t>置戸</t>
  </si>
  <si>
    <t>津別活汲</t>
  </si>
  <si>
    <t>津別</t>
  </si>
  <si>
    <t>美幌</t>
  </si>
  <si>
    <t>美幌北</t>
  </si>
  <si>
    <t>北見温根湯</t>
  </si>
  <si>
    <t>北見光西</t>
  </si>
  <si>
    <t>北見高栄</t>
  </si>
  <si>
    <t>北見小泉</t>
  </si>
  <si>
    <t>北見上常呂</t>
  </si>
  <si>
    <t>北見常呂</t>
  </si>
  <si>
    <t>北見仁頃</t>
  </si>
  <si>
    <t>北見瑞穂</t>
  </si>
  <si>
    <t>北見相内</t>
  </si>
  <si>
    <t>北見端野</t>
  </si>
  <si>
    <t>北見東相内</t>
  </si>
  <si>
    <t>北見東陵</t>
  </si>
  <si>
    <t>北見南</t>
  </si>
  <si>
    <t>北見北光</t>
  </si>
  <si>
    <t>北見北</t>
  </si>
  <si>
    <t>北見留辺蘂</t>
  </si>
  <si>
    <t>網走呼人</t>
  </si>
  <si>
    <t>網走第一</t>
  </si>
  <si>
    <t>網走第五</t>
  </si>
  <si>
    <t>網走第三</t>
  </si>
  <si>
    <t>網走第四</t>
  </si>
  <si>
    <t>網走第二</t>
  </si>
  <si>
    <t>紋別渚滑</t>
  </si>
  <si>
    <t>紋別上渚滑</t>
  </si>
  <si>
    <t>紋別潮見</t>
  </si>
  <si>
    <t>紋別</t>
  </si>
  <si>
    <t>湧別湖陵</t>
  </si>
  <si>
    <t>湧別上湧別</t>
  </si>
  <si>
    <t>湧別</t>
  </si>
  <si>
    <t>雄武</t>
  </si>
  <si>
    <t>全十勝</t>
  </si>
  <si>
    <t>浦幌</t>
  </si>
  <si>
    <t>浦幌上浦幌</t>
  </si>
  <si>
    <t>音更</t>
  </si>
  <si>
    <t>音更下音更</t>
  </si>
  <si>
    <t>音更共栄</t>
  </si>
  <si>
    <t>音更駒場</t>
  </si>
  <si>
    <t>音更緑南</t>
  </si>
  <si>
    <t>芽室西</t>
  </si>
  <si>
    <t>芽室</t>
  </si>
  <si>
    <t>芽室上美生</t>
  </si>
  <si>
    <t>広尾</t>
  </si>
  <si>
    <t>広尾豊似</t>
  </si>
  <si>
    <t>更別中央</t>
    <rPh sb="2" eb="4">
      <t>チュウオウ</t>
    </rPh>
    <phoneticPr fontId="15"/>
  </si>
  <si>
    <t>士幌町中央</t>
  </si>
  <si>
    <t>鹿追瓜幕</t>
  </si>
  <si>
    <t>鹿追</t>
  </si>
  <si>
    <t>上士幌</t>
  </si>
  <si>
    <t>新得屈足</t>
  </si>
  <si>
    <t>新得</t>
  </si>
  <si>
    <t>新得富村牛</t>
  </si>
  <si>
    <t>清水御影</t>
  </si>
  <si>
    <t>清水</t>
  </si>
  <si>
    <t>足寄</t>
  </si>
  <si>
    <t>帯広清川</t>
  </si>
  <si>
    <t>帯広西陵</t>
  </si>
  <si>
    <t>帯広川西</t>
  </si>
  <si>
    <t>帯広第一</t>
  </si>
  <si>
    <t>帯広第五</t>
  </si>
  <si>
    <t>帯広第三</t>
  </si>
  <si>
    <t>帯広第四</t>
  </si>
  <si>
    <t>帯広第七</t>
  </si>
  <si>
    <t>帯広第二</t>
  </si>
  <si>
    <t>帯広第八</t>
  </si>
  <si>
    <t>帯広第六</t>
  </si>
  <si>
    <t>帯広大空</t>
  </si>
  <si>
    <t>帯広南町</t>
  </si>
  <si>
    <t>帯広八千代</t>
  </si>
  <si>
    <t>帯広緑園</t>
  </si>
  <si>
    <t>大樹</t>
  </si>
  <si>
    <t>大樹尾田</t>
  </si>
  <si>
    <t>池田高島</t>
  </si>
  <si>
    <t>池田</t>
  </si>
  <si>
    <t>中札内</t>
  </si>
  <si>
    <t>豊頃</t>
  </si>
  <si>
    <t>本別仙美里</t>
  </si>
  <si>
    <t>本別</t>
  </si>
  <si>
    <t>本別勇足</t>
  </si>
  <si>
    <t>幕別糠内</t>
  </si>
  <si>
    <t>幕別札内</t>
  </si>
  <si>
    <t>幕別札内東</t>
  </si>
  <si>
    <t>幕別忠類</t>
  </si>
  <si>
    <t>幕別</t>
  </si>
  <si>
    <t>陸別</t>
  </si>
  <si>
    <t>帯広聾</t>
  </si>
  <si>
    <t>帯広翔陽</t>
  </si>
  <si>
    <t>釧路地方</t>
  </si>
  <si>
    <t>釧路阿寒湖</t>
  </si>
  <si>
    <t>釧路阿寒</t>
  </si>
  <si>
    <t>釧路共栄</t>
  </si>
  <si>
    <t>釧路景雲</t>
  </si>
  <si>
    <t>釧路桜が丘</t>
  </si>
  <si>
    <t>釧路山花</t>
  </si>
  <si>
    <t>釧路春採</t>
  </si>
  <si>
    <t>釧路青陵</t>
  </si>
  <si>
    <t>釧路大楽毛</t>
  </si>
  <si>
    <t>釧路鳥取西</t>
  </si>
  <si>
    <t>釧路鳥取</t>
  </si>
  <si>
    <t>釧路美原</t>
  </si>
  <si>
    <t>釧路幣舞</t>
  </si>
  <si>
    <t>釧路北</t>
  </si>
  <si>
    <t>釧路音別</t>
  </si>
  <si>
    <t>釧路遠矢</t>
  </si>
  <si>
    <t>釧路昆布森</t>
  </si>
  <si>
    <t>釧路富原</t>
  </si>
  <si>
    <t>釧路別保</t>
  </si>
  <si>
    <t>厚岸</t>
  </si>
  <si>
    <t>厚岸高知</t>
  </si>
  <si>
    <t>厚岸真龍</t>
  </si>
  <si>
    <t>厚岸太田</t>
  </si>
  <si>
    <t>厚岸片無去</t>
  </si>
  <si>
    <t>鶴居</t>
  </si>
  <si>
    <t>鶴居幌呂</t>
  </si>
  <si>
    <t>弟子屈川湯</t>
  </si>
  <si>
    <t>弟子屈</t>
  </si>
  <si>
    <t>白糠庶路</t>
  </si>
  <si>
    <t>白糠茶路</t>
  </si>
  <si>
    <t>白糠</t>
  </si>
  <si>
    <t>標茶阿歴内</t>
  </si>
  <si>
    <t>標茶磯分内</t>
  </si>
  <si>
    <t>標茶久著呂中央</t>
  </si>
  <si>
    <t>標茶中御卒別</t>
  </si>
  <si>
    <t>標茶中茶安別</t>
  </si>
  <si>
    <t>標茶塘路</t>
  </si>
  <si>
    <t>標茶虹別</t>
  </si>
  <si>
    <t>標茶</t>
  </si>
  <si>
    <t>浜中散布</t>
  </si>
  <si>
    <t>浜中姉別南</t>
  </si>
  <si>
    <t>浜中茶内</t>
  </si>
  <si>
    <t>浜中</t>
  </si>
  <si>
    <t>浜中霧多布</t>
  </si>
  <si>
    <t>北教大附属釧路</t>
  </si>
  <si>
    <t>武修館</t>
  </si>
  <si>
    <t>釧路聾</t>
  </si>
  <si>
    <t>根室</t>
  </si>
  <si>
    <t>根室海星</t>
  </si>
  <si>
    <t>根室啓雲</t>
  </si>
  <si>
    <t>根室光洋</t>
  </si>
  <si>
    <t>根室厚床</t>
  </si>
  <si>
    <t>根室歯舞</t>
  </si>
  <si>
    <t>根室柏陵</t>
  </si>
  <si>
    <t>根室落石</t>
  </si>
  <si>
    <t>中標津計根別</t>
  </si>
  <si>
    <t>中標津広陵</t>
  </si>
  <si>
    <t>中標津</t>
  </si>
  <si>
    <t>中標津武佐</t>
  </si>
  <si>
    <t>標津薫別</t>
  </si>
  <si>
    <t>標津古多糠</t>
  </si>
  <si>
    <t>標津川北</t>
  </si>
  <si>
    <t>標津</t>
  </si>
  <si>
    <t>別海上春別</t>
  </si>
  <si>
    <t>別海上西春別</t>
  </si>
  <si>
    <t>別海上風連</t>
  </si>
  <si>
    <t>別海西春別</t>
  </si>
  <si>
    <t>別海中春別</t>
  </si>
  <si>
    <t>別海中西別</t>
  </si>
  <si>
    <t>別海中央</t>
  </si>
  <si>
    <t>別海</t>
  </si>
  <si>
    <t>別海野付</t>
  </si>
  <si>
    <t>羅臼春松</t>
  </si>
  <si>
    <t>羅臼</t>
  </si>
  <si>
    <t>コード</t>
    <phoneticPr fontId="2"/>
  </si>
  <si>
    <t>ﾌﾘｶﾞﾅ</t>
    <phoneticPr fontId="2"/>
  </si>
  <si>
    <t>監督名</t>
    <rPh sb="0" eb="2">
      <t>カントク</t>
    </rPh>
    <rPh sb="2" eb="3">
      <t>メイ</t>
    </rPh>
    <phoneticPr fontId="2"/>
  </si>
  <si>
    <t>男子</t>
    <rPh sb="0" eb="2">
      <t>ダンシ</t>
    </rPh>
    <phoneticPr fontId="2"/>
  </si>
  <si>
    <t>女子</t>
    <rPh sb="0" eb="2">
      <t>ジョシ</t>
    </rPh>
    <phoneticPr fontId="2"/>
  </si>
  <si>
    <t>上川南部</t>
    <rPh sb="0" eb="2">
      <t>カミカワ</t>
    </rPh>
    <rPh sb="2" eb="4">
      <t>ナンブ</t>
    </rPh>
    <phoneticPr fontId="2"/>
  </si>
  <si>
    <t>上川北部</t>
    <rPh sb="0" eb="2">
      <t>カミカワ</t>
    </rPh>
    <rPh sb="2" eb="4">
      <t>ホクブ</t>
    </rPh>
    <phoneticPr fontId="2"/>
  </si>
  <si>
    <t>北見市立常呂中学校</t>
    <rPh sb="0" eb="4">
      <t>キタミシリツ</t>
    </rPh>
    <rPh sb="4" eb="6">
      <t>トコロ</t>
    </rPh>
    <rPh sb="6" eb="9">
      <t>チュウガッコウ</t>
    </rPh>
    <phoneticPr fontId="2"/>
  </si>
  <si>
    <t>北見常呂</t>
    <rPh sb="0" eb="2">
      <t>キタミ</t>
    </rPh>
    <rPh sb="2" eb="4">
      <t>トコロ</t>
    </rPh>
    <phoneticPr fontId="2"/>
  </si>
  <si>
    <t>ｵﾎｰﾂｸ</t>
  </si>
  <si>
    <t>北見市</t>
    <rPh sb="0" eb="3">
      <t>キタミシ</t>
    </rPh>
    <phoneticPr fontId="2"/>
  </si>
  <si>
    <t>常呂　太郎</t>
    <rPh sb="0" eb="2">
      <t>トコロ</t>
    </rPh>
    <rPh sb="3" eb="5">
      <t>タロウ</t>
    </rPh>
    <phoneticPr fontId="46"/>
  </si>
  <si>
    <t>ﾄｺﾛ ﾀﾛｳ</t>
    <phoneticPr fontId="46"/>
  </si>
  <si>
    <t>オホーツク</t>
    <phoneticPr fontId="2"/>
  </si>
  <si>
    <t>義務教育学校</t>
    <rPh sb="0" eb="4">
      <t>ギムキョウイク</t>
    </rPh>
    <rPh sb="4" eb="6">
      <t>ガッコウ</t>
    </rPh>
    <phoneticPr fontId="2"/>
  </si>
  <si>
    <t>マーシャル</t>
  </si>
  <si>
    <t>通信大会</t>
    <rPh sb="0" eb="2">
      <t>ツウシン</t>
    </rPh>
    <rPh sb="2" eb="4">
      <t>タイカイ</t>
    </rPh>
    <phoneticPr fontId="2"/>
  </si>
  <si>
    <t>地区大会</t>
    <rPh sb="0" eb="2">
      <t>チク</t>
    </rPh>
    <rPh sb="2" eb="4">
      <t>タイカイ</t>
    </rPh>
    <phoneticPr fontId="2"/>
  </si>
  <si>
    <t>名</t>
    <rPh sb="0" eb="1">
      <t>メイ</t>
    </rPh>
    <phoneticPr fontId="2"/>
  </si>
  <si>
    <t>姓</t>
    <rPh sb="0" eb="1">
      <t>セイ</t>
    </rPh>
    <phoneticPr fontId="2"/>
  </si>
  <si>
    <t>月</t>
    <rPh sb="0" eb="1">
      <t>ツキ</t>
    </rPh>
    <phoneticPr fontId="2"/>
  </si>
  <si>
    <t>日</t>
    <rPh sb="0" eb="1">
      <t>ニチ</t>
    </rPh>
    <phoneticPr fontId="2"/>
  </si>
  <si>
    <t>申込種目①</t>
    <rPh sb="0" eb="2">
      <t>モウシコミ</t>
    </rPh>
    <rPh sb="2" eb="4">
      <t>シュモク</t>
    </rPh>
    <phoneticPr fontId="2"/>
  </si>
  <si>
    <t>申込種目②</t>
    <rPh sb="0" eb="2">
      <t>モウシコミ</t>
    </rPh>
    <rPh sb="2" eb="4">
      <t>シュモク</t>
    </rPh>
    <phoneticPr fontId="2"/>
  </si>
  <si>
    <t>西暦</t>
    <rPh sb="0" eb="2">
      <t>セイレキ</t>
    </rPh>
    <phoneticPr fontId="2"/>
  </si>
  <si>
    <t>生年月日</t>
    <rPh sb="0" eb="2">
      <t>セイネン</t>
    </rPh>
    <rPh sb="2" eb="4">
      <t>ガッピ</t>
    </rPh>
    <phoneticPr fontId="2"/>
  </si>
  <si>
    <t>№</t>
    <phoneticPr fontId="2"/>
  </si>
  <si>
    <t>女子</t>
    <rPh sb="0" eb="2">
      <t>ジョシ</t>
    </rPh>
    <phoneticPr fontId="2"/>
  </si>
  <si>
    <t>リレーのみ</t>
    <phoneticPr fontId="2"/>
  </si>
  <si>
    <t>リレー</t>
    <phoneticPr fontId="2"/>
  </si>
  <si>
    <t>参加料</t>
    <rPh sb="0" eb="3">
      <t>サンカリョウ</t>
    </rPh>
    <phoneticPr fontId="2"/>
  </si>
  <si>
    <t>陸協</t>
    <rPh sb="0" eb="2">
      <t>リッキョウ</t>
    </rPh>
    <phoneticPr fontId="2"/>
  </si>
  <si>
    <t>審判可能日</t>
    <rPh sb="0" eb="2">
      <t>シンパン</t>
    </rPh>
    <rPh sb="2" eb="5">
      <t>カノウビ</t>
    </rPh>
    <phoneticPr fontId="2"/>
  </si>
  <si>
    <t>出発</t>
    <rPh sb="0" eb="2">
      <t>シュッパツ</t>
    </rPh>
    <phoneticPr fontId="2"/>
  </si>
  <si>
    <t>全日</t>
    <rPh sb="0" eb="2">
      <t>ゼンジツ</t>
    </rPh>
    <phoneticPr fontId="2"/>
  </si>
  <si>
    <t>26日</t>
    <rPh sb="2" eb="3">
      <t>ニチ</t>
    </rPh>
    <phoneticPr fontId="2"/>
  </si>
  <si>
    <t>27日</t>
    <rPh sb="2" eb="3">
      <t>ニチ</t>
    </rPh>
    <phoneticPr fontId="2"/>
  </si>
  <si>
    <t>26,27日</t>
    <rPh sb="5" eb="6">
      <t>ニチ</t>
    </rPh>
    <phoneticPr fontId="2"/>
  </si>
  <si>
    <t>審判可能日</t>
    <rPh sb="0" eb="5">
      <t>シンパンカノウビ</t>
    </rPh>
    <phoneticPr fontId="2"/>
  </si>
  <si>
    <t>肩書き</t>
    <rPh sb="0" eb="2">
      <t>カタガ</t>
    </rPh>
    <phoneticPr fontId="2"/>
  </si>
  <si>
    <t>代表</t>
    <rPh sb="0" eb="2">
      <t>ダイヒョウ</t>
    </rPh>
    <phoneticPr fontId="2"/>
  </si>
  <si>
    <t>スターター</t>
  </si>
  <si>
    <t>アナウンサー</t>
  </si>
  <si>
    <t>記録情報</t>
    <rPh sb="0" eb="2">
      <t>キロク</t>
    </rPh>
    <rPh sb="2" eb="4">
      <t>ジョウホウ</t>
    </rPh>
    <phoneticPr fontId="2"/>
  </si>
  <si>
    <t>監察</t>
    <rPh sb="0" eb="2">
      <t>カンサツ</t>
    </rPh>
    <phoneticPr fontId="17"/>
  </si>
  <si>
    <t>競技者</t>
    <rPh sb="0" eb="2">
      <t>キョウギ</t>
    </rPh>
    <rPh sb="2" eb="3">
      <t>シャ</t>
    </rPh>
    <phoneticPr fontId="18"/>
  </si>
  <si>
    <t>写真判定</t>
    <rPh sb="0" eb="2">
      <t>シャシン</t>
    </rPh>
    <rPh sb="2" eb="4">
      <t>ハンテイ</t>
    </rPh>
    <phoneticPr fontId="17"/>
  </si>
  <si>
    <t>周回</t>
    <rPh sb="0" eb="2">
      <t>シュウカイ</t>
    </rPh>
    <phoneticPr fontId="17"/>
  </si>
  <si>
    <t>跳躍（幅）</t>
    <rPh sb="0" eb="2">
      <t>チョウヤク</t>
    </rPh>
    <rPh sb="3" eb="4">
      <t>ハバ</t>
    </rPh>
    <phoneticPr fontId="17"/>
  </si>
  <si>
    <t>跳躍（高）</t>
    <rPh sb="0" eb="2">
      <t>チョウヤク</t>
    </rPh>
    <phoneticPr fontId="17"/>
  </si>
  <si>
    <t>跳躍（棒）</t>
    <rPh sb="0" eb="2">
      <t>チョウヤク</t>
    </rPh>
    <rPh sb="3" eb="4">
      <t>ボウ</t>
    </rPh>
    <phoneticPr fontId="17"/>
  </si>
  <si>
    <t>投擲</t>
    <rPh sb="0" eb="2">
      <t>トウテキ</t>
    </rPh>
    <phoneticPr fontId="17"/>
  </si>
  <si>
    <t>風力</t>
    <rPh sb="0" eb="2">
      <t>フウリョク</t>
    </rPh>
    <phoneticPr fontId="17"/>
  </si>
  <si>
    <t>用器具</t>
    <rPh sb="0" eb="1">
      <t>ヨウ</t>
    </rPh>
    <rPh sb="1" eb="3">
      <t>キグ</t>
    </rPh>
    <phoneticPr fontId="17"/>
  </si>
  <si>
    <t>一任</t>
    <rPh sb="0" eb="2">
      <t>イチニン</t>
    </rPh>
    <phoneticPr fontId="2"/>
  </si>
  <si>
    <t>チーム名</t>
    <rPh sb="3" eb="4">
      <t>メイ</t>
    </rPh>
    <phoneticPr fontId="2"/>
  </si>
  <si>
    <t>ﾌﾘｶﾞﾅ</t>
    <phoneticPr fontId="2"/>
  </si>
  <si>
    <t>中体連</t>
    <rPh sb="0" eb="3">
      <t>チュウタイレン</t>
    </rPh>
    <phoneticPr fontId="2"/>
  </si>
  <si>
    <t>市町村</t>
    <rPh sb="0" eb="3">
      <t>シチョウソン</t>
    </rPh>
    <phoneticPr fontId="2"/>
  </si>
  <si>
    <t>（チーム名）</t>
    <rPh sb="4" eb="5">
      <t>メイ</t>
    </rPh>
    <phoneticPr fontId="2"/>
  </si>
  <si>
    <t>（肩書き）</t>
    <rPh sb="1" eb="3">
      <t>カタガ</t>
    </rPh>
    <phoneticPr fontId="2"/>
  </si>
  <si>
    <t>（　代　表　者　名　)</t>
    <rPh sb="2" eb="3">
      <t>ダイ</t>
    </rPh>
    <rPh sb="4" eb="5">
      <t>オモテ</t>
    </rPh>
    <rPh sb="6" eb="7">
      <t>シャ</t>
    </rPh>
    <rPh sb="8" eb="9">
      <t>メイ</t>
    </rPh>
    <phoneticPr fontId="2"/>
  </si>
  <si>
    <t>印</t>
    <rPh sb="0" eb="1">
      <t>イン</t>
    </rPh>
    <phoneticPr fontId="2"/>
  </si>
  <si>
    <t>（クラブ）</t>
    <phoneticPr fontId="2"/>
  </si>
  <si>
    <t>陸協</t>
    <rPh sb="0" eb="2">
      <t>リッキョウ</t>
    </rPh>
    <phoneticPr fontId="2"/>
  </si>
  <si>
    <t>中体連</t>
    <rPh sb="0" eb="3">
      <t>チュウタイレン</t>
    </rPh>
    <phoneticPr fontId="2"/>
  </si>
  <si>
    <t>上川南部</t>
    <rPh sb="2" eb="4">
      <t>ナンブ</t>
    </rPh>
    <phoneticPr fontId="2"/>
  </si>
  <si>
    <t>上川北部</t>
    <rPh sb="2" eb="4">
      <t>ホクブ</t>
    </rPh>
    <phoneticPr fontId="2"/>
  </si>
  <si>
    <t>西胆振</t>
    <rPh sb="0" eb="1">
      <t>ニシ</t>
    </rPh>
    <rPh sb="1" eb="3">
      <t>イブリ</t>
    </rPh>
    <phoneticPr fontId="2"/>
  </si>
  <si>
    <t>東胆振</t>
    <rPh sb="0" eb="1">
      <t>ヒガシ</t>
    </rPh>
    <rPh sb="1" eb="3">
      <t>イブリ</t>
    </rPh>
    <phoneticPr fontId="2"/>
  </si>
  <si>
    <t>函館</t>
    <phoneticPr fontId="2"/>
  </si>
  <si>
    <t>分類</t>
    <rPh sb="0" eb="2">
      <t>ブンルイ</t>
    </rPh>
    <phoneticPr fontId="2"/>
  </si>
  <si>
    <t>チーム</t>
    <phoneticPr fontId="2"/>
  </si>
  <si>
    <t>コード</t>
    <phoneticPr fontId="2"/>
  </si>
  <si>
    <t>旭川中央</t>
    <rPh sb="2" eb="4">
      <t>チュウオウ</t>
    </rPh>
    <phoneticPr fontId="2"/>
  </si>
  <si>
    <t>旭川</t>
    <phoneticPr fontId="2"/>
  </si>
  <si>
    <t>競技①</t>
    <rPh sb="0" eb="2">
      <t>キョウギ</t>
    </rPh>
    <phoneticPr fontId="2"/>
  </si>
  <si>
    <t>競技者</t>
    <rPh sb="0" eb="3">
      <t>キョウギシャ</t>
    </rPh>
    <phoneticPr fontId="2"/>
  </si>
  <si>
    <t>競技②</t>
    <rPh sb="0" eb="2">
      <t>キョウギ</t>
    </rPh>
    <phoneticPr fontId="2"/>
  </si>
  <si>
    <t>記録</t>
    <rPh sb="0" eb="2">
      <t>キロク</t>
    </rPh>
    <phoneticPr fontId="2"/>
  </si>
  <si>
    <t>中学男子100m</t>
  </si>
  <si>
    <t>中学男子200m</t>
  </si>
  <si>
    <t>中学男子400m</t>
  </si>
  <si>
    <t>中学男子800m</t>
  </si>
  <si>
    <t>中学男子1500m</t>
  </si>
  <si>
    <t>中学男子3000m</t>
  </si>
  <si>
    <t>中学男子110mH(0.914m)</t>
  </si>
  <si>
    <t>中学男子4X100mR</t>
  </si>
  <si>
    <t>中学男子走高跳</t>
  </si>
  <si>
    <t>中学男子棒高跳</t>
  </si>
  <si>
    <t>中学男子走幅跳</t>
  </si>
  <si>
    <t>中学男子砲丸投(5.000kg)</t>
  </si>
  <si>
    <t>中学男子四種競技</t>
  </si>
  <si>
    <t>中学女子100m</t>
  </si>
  <si>
    <t>中学女子200m</t>
  </si>
  <si>
    <t>中学女子800m</t>
  </si>
  <si>
    <t>中学女子1500m</t>
  </si>
  <si>
    <t>中学女子100mH(0.762m)</t>
  </si>
  <si>
    <t>中学女子4X100mR</t>
  </si>
  <si>
    <t>中学女子走高跳</t>
  </si>
  <si>
    <t>中学女子走幅跳</t>
  </si>
  <si>
    <t>中学女子砲丸投(2.721kg)</t>
  </si>
  <si>
    <t>中学女子四種競技</t>
  </si>
  <si>
    <t>正式名称</t>
    <rPh sb="0" eb="4">
      <t>セイシキメイショウ</t>
    </rPh>
    <phoneticPr fontId="2"/>
  </si>
  <si>
    <t>全国受付</t>
    <rPh sb="0" eb="2">
      <t>ゼンコク</t>
    </rPh>
    <rPh sb="2" eb="4">
      <t>ウケツケ</t>
    </rPh>
    <phoneticPr fontId="17"/>
  </si>
  <si>
    <t>性別
ｺｰﾄﾞ</t>
    <rPh sb="0" eb="2">
      <t>セイベツ</t>
    </rPh>
    <phoneticPr fontId="2"/>
  </si>
  <si>
    <t>性
別</t>
    <phoneticPr fontId="2"/>
  </si>
  <si>
    <t>J1</t>
    <phoneticPr fontId="2"/>
  </si>
  <si>
    <t>J2</t>
    <phoneticPr fontId="2"/>
  </si>
  <si>
    <t>J3</t>
    <phoneticPr fontId="2"/>
  </si>
  <si>
    <t>競技
ｺｰﾄﾞ</t>
    <rPh sb="0" eb="2">
      <t>キョウギ</t>
    </rPh>
    <phoneticPr fontId="2"/>
  </si>
  <si>
    <t>リレー</t>
    <phoneticPr fontId="2"/>
  </si>
  <si>
    <t>所属
ｺｰﾄﾞ</t>
    <rPh sb="0" eb="1">
      <t>ショ</t>
    </rPh>
    <rPh sb="1" eb="2">
      <t>ゾク</t>
    </rPh>
    <phoneticPr fontId="2"/>
  </si>
  <si>
    <t>個人
所属地</t>
    <rPh sb="0" eb="2">
      <t>コジン</t>
    </rPh>
    <rPh sb="3" eb="5">
      <t>ショゾク</t>
    </rPh>
    <rPh sb="5" eb="6">
      <t>チ</t>
    </rPh>
    <phoneticPr fontId="2"/>
  </si>
  <si>
    <t>ベスト
記録</t>
    <rPh sb="4" eb="6">
      <t>キロク</t>
    </rPh>
    <phoneticPr fontId="2"/>
  </si>
  <si>
    <t>◇NANS入力データ</t>
    <rPh sb="5" eb="7">
      <t>ニュウリョク</t>
    </rPh>
    <phoneticPr fontId="2"/>
  </si>
  <si>
    <t>（クラブチーム）</t>
    <phoneticPr fontId="2"/>
  </si>
  <si>
    <t>緊急
連絡先</t>
    <rPh sb="0" eb="2">
      <t>キンキュウ</t>
    </rPh>
    <rPh sb="3" eb="6">
      <t>レンラクサキ</t>
    </rPh>
    <phoneticPr fontId="2"/>
  </si>
  <si>
    <t>審判員氏名</t>
  </si>
  <si>
    <t>希望1</t>
  </si>
  <si>
    <t>希望2</t>
  </si>
  <si>
    <t>保険</t>
  </si>
  <si>
    <t>資格</t>
  </si>
  <si>
    <t>審判
可能日</t>
    <phoneticPr fontId="2"/>
  </si>
  <si>
    <t>名前</t>
    <rPh sb="0" eb="2">
      <t>ナマエ</t>
    </rPh>
    <phoneticPr fontId="2"/>
  </si>
  <si>
    <t>フリガナ</t>
    <phoneticPr fontId="2"/>
  </si>
  <si>
    <t>中体連</t>
    <rPh sb="0" eb="3">
      <t>チュウタイレン</t>
    </rPh>
    <phoneticPr fontId="2"/>
  </si>
  <si>
    <t>チーム</t>
    <phoneticPr fontId="2"/>
  </si>
  <si>
    <t>点数</t>
    <rPh sb="0" eb="2">
      <t>テンスウ</t>
    </rPh>
    <phoneticPr fontId="2"/>
  </si>
  <si>
    <t>①</t>
    <phoneticPr fontId="2"/>
  </si>
  <si>
    <t>風</t>
    <rPh sb="0" eb="1">
      <t>カゼ</t>
    </rPh>
    <phoneticPr fontId="2"/>
  </si>
  <si>
    <t>②</t>
    <phoneticPr fontId="2"/>
  </si>
  <si>
    <t>③</t>
    <phoneticPr fontId="2"/>
  </si>
  <si>
    <t>④</t>
    <phoneticPr fontId="2"/>
  </si>
  <si>
    <t>チーム名</t>
    <rPh sb="3" eb="4">
      <t>メイ</t>
    </rPh>
    <phoneticPr fontId="46"/>
  </si>
  <si>
    <t>学年</t>
    <rPh sb="0" eb="2">
      <t>ガクネン</t>
    </rPh>
    <phoneticPr fontId="2"/>
  </si>
  <si>
    <t>申込書は，大会参加申込時に同封するか，下記宛に送付してください。</t>
    <rPh sb="0" eb="3">
      <t>モウシコミショ</t>
    </rPh>
    <rPh sb="5" eb="7">
      <t>タイカイ</t>
    </rPh>
    <rPh sb="7" eb="9">
      <t>サンカ</t>
    </rPh>
    <rPh sb="9" eb="10">
      <t>モウ</t>
    </rPh>
    <rPh sb="10" eb="11">
      <t>コ</t>
    </rPh>
    <rPh sb="11" eb="12">
      <t>ジ</t>
    </rPh>
    <rPh sb="13" eb="15">
      <t>ドウフウ</t>
    </rPh>
    <rPh sb="19" eb="21">
      <t>カキ</t>
    </rPh>
    <rPh sb="21" eb="22">
      <t>アテ</t>
    </rPh>
    <rPh sb="23" eb="25">
      <t>ソウフ</t>
    </rPh>
    <phoneticPr fontId="2"/>
  </si>
  <si>
    <t>参加申込書　記入注意事項</t>
    <rPh sb="0" eb="2">
      <t>サンカ</t>
    </rPh>
    <rPh sb="2" eb="4">
      <t>モウシコミ</t>
    </rPh>
    <rPh sb="4" eb="5">
      <t>ショ</t>
    </rPh>
    <rPh sb="6" eb="8">
      <t>キニュウ</t>
    </rPh>
    <rPh sb="8" eb="10">
      <t>チュウイ</t>
    </rPh>
    <rPh sb="10" eb="12">
      <t>ジコウ</t>
    </rPh>
    <phoneticPr fontId="2"/>
  </si>
  <si>
    <t>北海道中学校陸上競技大会</t>
    <phoneticPr fontId="2"/>
  </si>
  <si>
    <t>　　3000mの場合，「09.10.11」のように，「9」 の前に「0」を入力する。</t>
    <phoneticPr fontId="2"/>
  </si>
  <si>
    <t>　　砲丸投の場合も「09m55」のように，「0」の前に「0」を入力する。</t>
    <phoneticPr fontId="2"/>
  </si>
  <si>
    <r>
      <t>☆ファイル名は</t>
    </r>
    <r>
      <rPr>
        <sz val="11"/>
        <color rgb="FFFF0000"/>
        <rFont val="ＭＳ Ｐゴシック"/>
        <family val="3"/>
        <charset val="128"/>
      </rPr>
      <t>『○○中』『クラブ名』　（</t>
    </r>
    <r>
      <rPr>
        <sz val="11"/>
        <rFont val="ＭＳ Ｐゴシック"/>
        <family val="3"/>
        <charset val="128"/>
      </rPr>
      <t>○○は</t>
    </r>
    <r>
      <rPr>
        <sz val="11"/>
        <color rgb="FFFF0000"/>
        <rFont val="ＭＳ Ｐゴシック"/>
        <family val="3"/>
        <charset val="128"/>
      </rPr>
      <t>参加申込書のチーム名）</t>
    </r>
    <r>
      <rPr>
        <sz val="11"/>
        <rFont val="ＭＳ Ｐゴシック"/>
        <family val="3"/>
        <charset val="128"/>
      </rPr>
      <t>とし，保存する。</t>
    </r>
    <rPh sb="5" eb="6">
      <t>メイ</t>
    </rPh>
    <rPh sb="10" eb="11">
      <t>チュウ</t>
    </rPh>
    <rPh sb="16" eb="17">
      <t>メイ</t>
    </rPh>
    <rPh sb="23" eb="25">
      <t>サンカ</t>
    </rPh>
    <rPh sb="25" eb="28">
      <t>モウシコミショ</t>
    </rPh>
    <rPh sb="32" eb="33">
      <t>メイ</t>
    </rPh>
    <rPh sb="34" eb="35">
      <t>ガクメイ</t>
    </rPh>
    <rPh sb="37" eb="39">
      <t>ホゾン</t>
    </rPh>
    <phoneticPr fontId="2"/>
  </si>
  <si>
    <t>チーム名（学校のみ）</t>
    <rPh sb="3" eb="4">
      <t>メイ</t>
    </rPh>
    <rPh sb="5" eb="7">
      <t>ガッコウ</t>
    </rPh>
    <phoneticPr fontId="2"/>
  </si>
  <si>
    <t>（１）ドロップダウンリストから選択する。クラブチームはJ1，J2，J3のように入力する。</t>
    <rPh sb="15" eb="17">
      <t>センタク</t>
    </rPh>
    <rPh sb="39" eb="41">
      <t>ニュウリョク</t>
    </rPh>
    <phoneticPr fontId="2"/>
  </si>
  <si>
    <r>
      <t>※黄色の枠内は，自動計算されるようになっています。個票は，</t>
    </r>
    <r>
      <rPr>
        <b/>
        <sz val="10"/>
        <color rgb="FF002060"/>
        <rFont val="ＭＳ Ｐゴシック"/>
        <family val="3"/>
        <charset val="128"/>
      </rPr>
      <t>フィールドもピリオド「．」</t>
    </r>
    <r>
      <rPr>
        <sz val="10"/>
        <color rgb="FFFF0000"/>
        <rFont val="ＭＳ Ｐゴシック"/>
        <family val="3"/>
        <charset val="128"/>
      </rPr>
      <t>で入力してください</t>
    </r>
    <rPh sb="1" eb="3">
      <t>キイロ</t>
    </rPh>
    <rPh sb="4" eb="6">
      <t>ワクナイ</t>
    </rPh>
    <rPh sb="8" eb="10">
      <t>ジドウ</t>
    </rPh>
    <rPh sb="10" eb="12">
      <t>ケイサン</t>
    </rPh>
    <rPh sb="25" eb="27">
      <t>コヒョウ</t>
    </rPh>
    <rPh sb="43" eb="45">
      <t>ニュウリョク</t>
    </rPh>
    <phoneticPr fontId="2"/>
  </si>
  <si>
    <t>◇受付・総括申込データ</t>
    <rPh sb="1" eb="3">
      <t>ウケツケ</t>
    </rPh>
    <rPh sb="4" eb="6">
      <t>ソウカツ</t>
    </rPh>
    <rPh sb="6" eb="8">
      <t>モウシコミ</t>
    </rPh>
    <phoneticPr fontId="2"/>
  </si>
  <si>
    <t>◇四種ﾗﾝｷﾝｸﾞ用</t>
    <rPh sb="1" eb="3">
      <t>ヨンシュ</t>
    </rPh>
    <rPh sb="9" eb="10">
      <t>ヨウ</t>
    </rPh>
    <phoneticPr fontId="2"/>
  </si>
  <si>
    <t>◇審判集約</t>
    <rPh sb="1" eb="3">
      <t>シンパン</t>
    </rPh>
    <rPh sb="3" eb="5">
      <t>シュウヤク</t>
    </rPh>
    <phoneticPr fontId="2"/>
  </si>
  <si>
    <t>AAA</t>
  </si>
  <si>
    <t>C-3</t>
  </si>
  <si>
    <t>TONDEN.AC</t>
  </si>
  <si>
    <t>札幌JRC</t>
    <rPh sb="0" eb="2">
      <t>サッポロ</t>
    </rPh>
    <phoneticPr fontId="1"/>
  </si>
  <si>
    <t>札幌ジュニアアスリートクラブ</t>
    <rPh sb="0" eb="2">
      <t>サッポロ</t>
    </rPh>
    <phoneticPr fontId="1"/>
  </si>
  <si>
    <t>新札幌陸上クラブ</t>
    <rPh sb="0" eb="5">
      <t>シンサッポロリクジョウ</t>
    </rPh>
    <phoneticPr fontId="1"/>
  </si>
  <si>
    <t>渡辺陸上クラブ</t>
    <rPh sb="0" eb="2">
      <t>ワタナベ</t>
    </rPh>
    <rPh sb="2" eb="4">
      <t>リクジョウ</t>
    </rPh>
    <phoneticPr fontId="1"/>
  </si>
  <si>
    <t>ヴェイツ石狩</t>
    <rPh sb="4" eb="6">
      <t>イシカリ</t>
    </rPh>
    <phoneticPr fontId="1"/>
  </si>
  <si>
    <t>ハイテクACアカデミー</t>
  </si>
  <si>
    <t>小樽A・J・C</t>
    <rPh sb="0" eb="2">
      <t>オタル</t>
    </rPh>
    <phoneticPr fontId="1"/>
  </si>
  <si>
    <t>小樽</t>
    <phoneticPr fontId="2"/>
  </si>
  <si>
    <t>枝幸陸上クラブ</t>
    <rPh sb="0" eb="2">
      <t>エサシ</t>
    </rPh>
    <rPh sb="2" eb="4">
      <t>リクジョウ</t>
    </rPh>
    <phoneticPr fontId="1"/>
  </si>
  <si>
    <t>RyukokuAC</t>
  </si>
  <si>
    <t>ふらのジュニア陸上クラブ</t>
    <rPh sb="7" eb="9">
      <t>リクジョウ</t>
    </rPh>
    <phoneticPr fontId="75"/>
  </si>
  <si>
    <t>RyukokuAC</t>
    <phoneticPr fontId="75"/>
  </si>
  <si>
    <t>CRS</t>
  </si>
  <si>
    <t>NASS</t>
  </si>
  <si>
    <t>函館</t>
  </si>
  <si>
    <t>岩見沢陸上クラブ</t>
    <rPh sb="0" eb="3">
      <t>イワミザワ</t>
    </rPh>
    <rPh sb="3" eb="5">
      <t>リクジョウ</t>
    </rPh>
    <phoneticPr fontId="1"/>
  </si>
  <si>
    <t>深川陸上クラブ</t>
    <rPh sb="0" eb="2">
      <t>フカガワ</t>
    </rPh>
    <rPh sb="2" eb="4">
      <t>リクジョウ</t>
    </rPh>
    <phoneticPr fontId="1"/>
  </si>
  <si>
    <t>室蘭JHC</t>
    <rPh sb="0" eb="2">
      <t>ムロラン</t>
    </rPh>
    <phoneticPr fontId="1"/>
  </si>
  <si>
    <t>沼ノ端RSC</t>
    <rPh sb="0" eb="1">
      <t>ヌマ</t>
    </rPh>
    <rPh sb="2" eb="3">
      <t>ハタ</t>
    </rPh>
    <phoneticPr fontId="1"/>
  </si>
  <si>
    <t>Mac Atlete Club</t>
    <phoneticPr fontId="2"/>
  </si>
  <si>
    <t>十勝アスリートクラブ</t>
    <rPh sb="0" eb="2">
      <t>トカチ</t>
    </rPh>
    <phoneticPr fontId="1"/>
  </si>
  <si>
    <t>SHC釧路</t>
    <rPh sb="3" eb="5">
      <t>クシロ</t>
    </rPh>
    <phoneticPr fontId="1"/>
  </si>
  <si>
    <t>番組編成</t>
    <rPh sb="0" eb="4">
      <t>バングミヘンセイ</t>
    </rPh>
    <phoneticPr fontId="2"/>
  </si>
  <si>
    <t>市町村名をつけて入力する。　例：　｢釧路市」　「釧路町」など</t>
    <rPh sb="0" eb="3">
      <t>シチョウソン</t>
    </rPh>
    <rPh sb="3" eb="4">
      <t>メイ</t>
    </rPh>
    <rPh sb="8" eb="10">
      <t>ニュウリョク</t>
    </rPh>
    <rPh sb="14" eb="15">
      <t>レイ</t>
    </rPh>
    <rPh sb="18" eb="20">
      <t>クシロ</t>
    </rPh>
    <rPh sb="20" eb="21">
      <t>シ</t>
    </rPh>
    <rPh sb="24" eb="26">
      <t>クシロ</t>
    </rPh>
    <rPh sb="26" eb="27">
      <t>チョウ</t>
    </rPh>
    <phoneticPr fontId="2"/>
  </si>
  <si>
    <t>　◎　いずれも当日販売しますが，数に限りがありますので事前申込をお勧めします。</t>
    <rPh sb="7" eb="9">
      <t>トウジツ</t>
    </rPh>
    <rPh sb="9" eb="11">
      <t>ハンバイ</t>
    </rPh>
    <rPh sb="16" eb="17">
      <t>カズ</t>
    </rPh>
    <rPh sb="18" eb="19">
      <t>カギ</t>
    </rPh>
    <rPh sb="27" eb="29">
      <t>ジゼン</t>
    </rPh>
    <rPh sb="29" eb="30">
      <t>モウ</t>
    </rPh>
    <rPh sb="30" eb="31">
      <t>コ</t>
    </rPh>
    <rPh sb="33" eb="34">
      <t>スス</t>
    </rPh>
    <phoneticPr fontId="2"/>
  </si>
  <si>
    <t>小樽北陵</t>
    <rPh sb="2" eb="4">
      <t>ホクリョウ</t>
    </rPh>
    <phoneticPr fontId="2"/>
  </si>
  <si>
    <t>チーム</t>
  </si>
  <si>
    <t>コード</t>
  </si>
  <si>
    <t>小樽</t>
  </si>
  <si>
    <t>Mac Atlete Club</t>
  </si>
  <si>
    <t>第５５回</t>
    <rPh sb="0" eb="1">
      <t>ダイ</t>
    </rPh>
    <rPh sb="3" eb="4">
      <t>カイ</t>
    </rPh>
    <phoneticPr fontId="2"/>
  </si>
  <si>
    <t>姓ﾌﾘｶﾞﾅ</t>
    <rPh sb="0" eb="1">
      <t>セイ</t>
    </rPh>
    <phoneticPr fontId="2"/>
  </si>
  <si>
    <t>名ﾌﾘｶﾞﾅ</t>
    <rPh sb="0" eb="1">
      <t>メイ</t>
    </rPh>
    <phoneticPr fontId="2"/>
  </si>
  <si>
    <t xml:space="preserve"> 北海道中学校陸上競技大会　参加申込書</t>
    <phoneticPr fontId="2"/>
  </si>
  <si>
    <t>監督　氏名</t>
    <rPh sb="0" eb="2">
      <t>カントク</t>
    </rPh>
    <rPh sb="3" eb="5">
      <t>シメイ</t>
    </rPh>
    <phoneticPr fontId="2"/>
  </si>
  <si>
    <t>監督　職種</t>
    <rPh sb="0" eb="2">
      <t>カントク</t>
    </rPh>
    <rPh sb="3" eb="5">
      <t>ショクシュ</t>
    </rPh>
    <phoneticPr fontId="2"/>
  </si>
  <si>
    <t>緊急連絡先（携帯）</t>
    <rPh sb="0" eb="2">
      <t>キンキュウ</t>
    </rPh>
    <rPh sb="2" eb="5">
      <t>レンラクサキ</t>
    </rPh>
    <rPh sb="6" eb="8">
      <t>ケイタイ</t>
    </rPh>
    <phoneticPr fontId="2"/>
  </si>
  <si>
    <t>400ｍR</t>
    <phoneticPr fontId="2"/>
  </si>
  <si>
    <t>申込種目①　参加資格</t>
    <rPh sb="0" eb="2">
      <t>モウシコミ</t>
    </rPh>
    <rPh sb="2" eb="4">
      <t>シュモク</t>
    </rPh>
    <rPh sb="6" eb="7">
      <t>サン</t>
    </rPh>
    <rPh sb="7" eb="8">
      <t>カ</t>
    </rPh>
    <rPh sb="8" eb="9">
      <t>シ</t>
    </rPh>
    <rPh sb="9" eb="10">
      <t>カク</t>
    </rPh>
    <phoneticPr fontId="2"/>
  </si>
  <si>
    <t>申込種目②　参加資格</t>
    <rPh sb="0" eb="2">
      <t>モウシコミ</t>
    </rPh>
    <rPh sb="2" eb="4">
      <t>シュモク</t>
    </rPh>
    <rPh sb="6" eb="7">
      <t>サン</t>
    </rPh>
    <rPh sb="7" eb="8">
      <t>カ</t>
    </rPh>
    <rPh sb="8" eb="9">
      <t>シ</t>
    </rPh>
    <rPh sb="9" eb="10">
      <t>カク</t>
    </rPh>
    <phoneticPr fontId="2"/>
  </si>
  <si>
    <t>※参加料はアスリートビブス代500円を含んでいます。</t>
    <rPh sb="1" eb="4">
      <t>サンカリョウ</t>
    </rPh>
    <rPh sb="13" eb="14">
      <t>ダイ</t>
    </rPh>
    <rPh sb="17" eb="18">
      <t>エン</t>
    </rPh>
    <rPh sb="19" eb="20">
      <t>フク</t>
    </rPh>
    <phoneticPr fontId="2"/>
  </si>
  <si>
    <t>※審判をお手伝いいただける方は，記入願います。</t>
    <rPh sb="1" eb="3">
      <t>シンパン</t>
    </rPh>
    <rPh sb="5" eb="7">
      <t>テツダ</t>
    </rPh>
    <rPh sb="13" eb="14">
      <t>カタ</t>
    </rPh>
    <rPh sb="16" eb="19">
      <t>キニュウネガ</t>
    </rPh>
    <phoneticPr fontId="2"/>
  </si>
  <si>
    <t>第１希望</t>
    <rPh sb="0" eb="1">
      <t>ダイ</t>
    </rPh>
    <rPh sb="2" eb="4">
      <t>キボウ</t>
    </rPh>
    <phoneticPr fontId="2"/>
  </si>
  <si>
    <t>第２希望</t>
    <rPh sb="0" eb="1">
      <t>ダイ</t>
    </rPh>
    <rPh sb="2" eb="4">
      <t>キボウ</t>
    </rPh>
    <phoneticPr fontId="2"/>
  </si>
  <si>
    <t>保険加入の有無</t>
    <rPh sb="0" eb="2">
      <t>ホケン</t>
    </rPh>
    <rPh sb="2" eb="4">
      <t>カニュウ</t>
    </rPh>
    <rPh sb="5" eb="7">
      <t>ウム</t>
    </rPh>
    <phoneticPr fontId="2"/>
  </si>
  <si>
    <t>27,28日</t>
    <rPh sb="5" eb="6">
      <t>ニチ</t>
    </rPh>
    <phoneticPr fontId="2"/>
  </si>
  <si>
    <t>28日</t>
    <rPh sb="2" eb="3">
      <t>ニチ</t>
    </rPh>
    <phoneticPr fontId="2"/>
  </si>
  <si>
    <t>希望審判</t>
    <rPh sb="0" eb="2">
      <t>キボウ</t>
    </rPh>
    <rPh sb="2" eb="4">
      <t>シンパン</t>
    </rPh>
    <phoneticPr fontId="2"/>
  </si>
  <si>
    <t>校種</t>
    <rPh sb="0" eb="2">
      <t>コウシュ</t>
    </rPh>
    <phoneticPr fontId="2"/>
  </si>
  <si>
    <t>職種</t>
    <rPh sb="0" eb="2">
      <t>ショクシュ</t>
    </rPh>
    <phoneticPr fontId="2"/>
  </si>
  <si>
    <t>2種目</t>
    <rPh sb="1" eb="3">
      <t>シュモク</t>
    </rPh>
    <phoneticPr fontId="2"/>
  </si>
  <si>
    <t>1種目</t>
    <rPh sb="1" eb="3">
      <t>シュモク</t>
    </rPh>
    <phoneticPr fontId="2"/>
  </si>
  <si>
    <t xml:space="preserve"> ⇓</t>
    <phoneticPr fontId="2"/>
  </si>
  <si>
    <t xml:space="preserve"> ⇐</t>
    <phoneticPr fontId="2"/>
  </si>
  <si>
    <t>印刷，押印（職印）の上，提出。</t>
    <rPh sb="0" eb="2">
      <t>インサツ</t>
    </rPh>
    <rPh sb="10" eb="11">
      <t>ウエ</t>
    </rPh>
    <phoneticPr fontId="2"/>
  </si>
  <si>
    <t>印刷不要。資格審査に使用。記録を正確に記入のこと。</t>
    <rPh sb="0" eb="2">
      <t>インサツ</t>
    </rPh>
    <rPh sb="2" eb="4">
      <t>フヨウ</t>
    </rPh>
    <rPh sb="5" eb="7">
      <t>シカク</t>
    </rPh>
    <rPh sb="7" eb="9">
      <t>シンサ</t>
    </rPh>
    <rPh sb="10" eb="12">
      <t>シヨウ</t>
    </rPh>
    <rPh sb="13" eb="15">
      <t>キロク</t>
    </rPh>
    <rPh sb="16" eb="18">
      <t>セイカク</t>
    </rPh>
    <rPh sb="19" eb="21">
      <t>キニュウ</t>
    </rPh>
    <phoneticPr fontId="2"/>
  </si>
  <si>
    <t>風</t>
    <rPh sb="0" eb="1">
      <t>カゼ</t>
    </rPh>
    <phoneticPr fontId="2"/>
  </si>
  <si>
    <t>記録</t>
    <rPh sb="0" eb="2">
      <t>キロク</t>
    </rPh>
    <phoneticPr fontId="2"/>
  </si>
  <si>
    <t>英字</t>
    <rPh sb="0" eb="2">
      <t>エイジ</t>
    </rPh>
    <phoneticPr fontId="2"/>
  </si>
  <si>
    <t>競技者名</t>
    <rPh sb="0" eb="3">
      <t>キョウギシャ</t>
    </rPh>
    <rPh sb="3" eb="4">
      <t>メイ</t>
    </rPh>
    <phoneticPr fontId="2"/>
  </si>
  <si>
    <t>国籍</t>
    <rPh sb="0" eb="2">
      <t>コクセキ</t>
    </rPh>
    <phoneticPr fontId="2"/>
  </si>
  <si>
    <t>リレー参加資格</t>
    <rPh sb="3" eb="5">
      <t>サンカ</t>
    </rPh>
    <rPh sb="5" eb="7">
      <t>シカク</t>
    </rPh>
    <phoneticPr fontId="2"/>
  </si>
  <si>
    <t xml:space="preserve"> 【大会出場承認】　　上記の選手は，本大会に出場資格があることを認め，承認します。</t>
    <rPh sb="2" eb="4">
      <t>タイカイ</t>
    </rPh>
    <phoneticPr fontId="2"/>
  </si>
  <si>
    <t>　中体連</t>
    <rPh sb="1" eb="4">
      <t>チュウタイレン</t>
    </rPh>
    <phoneticPr fontId="2"/>
  </si>
  <si>
    <t xml:space="preserve"> プログラム購入冊数</t>
    <rPh sb="6" eb="8">
      <t>コウニュウ</t>
    </rPh>
    <rPh sb="8" eb="10">
      <t>サッスウ</t>
    </rPh>
    <phoneticPr fontId="2"/>
  </si>
  <si>
    <t xml:space="preserve"> ランキング表冊数</t>
    <rPh sb="6" eb="7">
      <t>ヒョウ</t>
    </rPh>
    <rPh sb="7" eb="9">
      <t>サッスウ</t>
    </rPh>
    <phoneticPr fontId="2"/>
  </si>
  <si>
    <t xml:space="preserve"> 記録集購入冊数(送料含む）</t>
    <rPh sb="1" eb="3">
      <t>キロク</t>
    </rPh>
    <rPh sb="3" eb="4">
      <t>シュウ</t>
    </rPh>
    <rPh sb="4" eb="6">
      <t>コウニュウ</t>
    </rPh>
    <rPh sb="6" eb="8">
      <t>サッスウ</t>
    </rPh>
    <rPh sb="9" eb="11">
      <t>ソウリョウ</t>
    </rPh>
    <rPh sb="11" eb="12">
      <t>フク</t>
    </rPh>
    <phoneticPr fontId="2"/>
  </si>
  <si>
    <t>※HPには決勝一覧のみをアップします。速報も大会終了後１週間を目途に削除します。
　　記録集をぜひお買い求めください。</t>
    <rPh sb="5" eb="9">
      <t>ケッショウイチラン</t>
    </rPh>
    <rPh sb="19" eb="21">
      <t>ソクホウ</t>
    </rPh>
    <rPh sb="22" eb="27">
      <t>タイカイシュウリョウゴ</t>
    </rPh>
    <rPh sb="28" eb="30">
      <t>シュウカン</t>
    </rPh>
    <rPh sb="31" eb="33">
      <t>メド</t>
    </rPh>
    <rPh sb="34" eb="36">
      <t>サクジョ</t>
    </rPh>
    <rPh sb="43" eb="46">
      <t>キロクシュウ</t>
    </rPh>
    <rPh sb="50" eb="51">
      <t>カ</t>
    </rPh>
    <rPh sb="52" eb="53">
      <t>モト</t>
    </rPh>
    <phoneticPr fontId="2"/>
  </si>
  <si>
    <t>　◎　プログラムは，参加選手分のみ各チームにお配りしますが，監督分は別購入となります。</t>
    <rPh sb="10" eb="12">
      <t>サンカ</t>
    </rPh>
    <rPh sb="12" eb="14">
      <t>センシュ</t>
    </rPh>
    <rPh sb="14" eb="15">
      <t>ブン</t>
    </rPh>
    <rPh sb="17" eb="18">
      <t>カク</t>
    </rPh>
    <rPh sb="23" eb="24">
      <t>クバ</t>
    </rPh>
    <rPh sb="30" eb="32">
      <t>カントク</t>
    </rPh>
    <rPh sb="32" eb="33">
      <t>ブン</t>
    </rPh>
    <rPh sb="34" eb="35">
      <t>ベツ</t>
    </rPh>
    <rPh sb="35" eb="37">
      <t>コウニュウ</t>
    </rPh>
    <phoneticPr fontId="2"/>
  </si>
  <si>
    <t>　◎　申込書は各チームで必ず控えをおとりください。</t>
    <rPh sb="3" eb="6">
      <t>モウシコミショ</t>
    </rPh>
    <rPh sb="7" eb="8">
      <t>カク</t>
    </rPh>
    <rPh sb="12" eb="13">
      <t>カナラ</t>
    </rPh>
    <rPh sb="14" eb="15">
      <t>ヒカ</t>
    </rPh>
    <phoneticPr fontId="2"/>
  </si>
  <si>
    <t>事前申込期日　令和６年７月３日（水）正午（データは７月２日１６：００）</t>
    <rPh sb="16" eb="17">
      <t>スイ</t>
    </rPh>
    <rPh sb="18" eb="20">
      <t>ショウゴ</t>
    </rPh>
    <rPh sb="26" eb="27">
      <t>ガツ</t>
    </rPh>
    <rPh sb="28" eb="29">
      <t>ニチ</t>
    </rPh>
    <phoneticPr fontId="2"/>
  </si>
  <si>
    <t>〒049-1103　上磯郡知内町重内22-1</t>
    <rPh sb="10" eb="13">
      <t>カミイソグン</t>
    </rPh>
    <rPh sb="13" eb="16">
      <t>シリウチチョウ</t>
    </rPh>
    <rPh sb="16" eb="18">
      <t>オモナイ</t>
    </rPh>
    <phoneticPr fontId="2"/>
  </si>
  <si>
    <t>　　　　知内町立知内中学校　　澁　谷　尚　弘　宛</t>
    <rPh sb="4" eb="7">
      <t>シリウチチョウ</t>
    </rPh>
    <rPh sb="7" eb="8">
      <t>リツ</t>
    </rPh>
    <rPh sb="8" eb="10">
      <t>シリウチ</t>
    </rPh>
    <rPh sb="10" eb="13">
      <t>チュウガッコウ</t>
    </rPh>
    <rPh sb="15" eb="16">
      <t>シブイ</t>
    </rPh>
    <rPh sb="17" eb="18">
      <t>タニ</t>
    </rPh>
    <rPh sb="19" eb="20">
      <t>ナオ</t>
    </rPh>
    <rPh sb="21" eb="22">
      <t>ヒロシ</t>
    </rPh>
    <rPh sb="23" eb="24">
      <t>アテ</t>
    </rPh>
    <phoneticPr fontId="2"/>
  </si>
  <si>
    <t>※料金は当日，受付でお支払いください。</t>
    <rPh sb="1" eb="3">
      <t>リョウキン</t>
    </rPh>
    <rPh sb="4" eb="6">
      <t>トウジツ</t>
    </rPh>
    <rPh sb="7" eb="9">
      <t>ウケツケ</t>
    </rPh>
    <rPh sb="11" eb="13">
      <t>シハラ</t>
    </rPh>
    <phoneticPr fontId="2"/>
  </si>
  <si>
    <t>※資格欄は，「標準突破」「地区１位」 両方資格がある場合は，「標準」 と入力。　通信大会，地区大会での最高記録とラウンドを記入すること。</t>
    <rPh sb="1" eb="3">
      <t>シカク</t>
    </rPh>
    <rPh sb="3" eb="4">
      <t>ラン</t>
    </rPh>
    <rPh sb="9" eb="11">
      <t>トッパ</t>
    </rPh>
    <rPh sb="13" eb="15">
      <t>チク</t>
    </rPh>
    <rPh sb="16" eb="17">
      <t>イ</t>
    </rPh>
    <rPh sb="19" eb="21">
      <t>リョウホウ</t>
    </rPh>
    <rPh sb="21" eb="23">
      <t>シカク</t>
    </rPh>
    <rPh sb="26" eb="28">
      <t>バアイ</t>
    </rPh>
    <rPh sb="31" eb="33">
      <t>ヒョウジュン</t>
    </rPh>
    <rPh sb="36" eb="38">
      <t>ニュウリョク</t>
    </rPh>
    <phoneticPr fontId="2"/>
  </si>
  <si>
    <t>最高記録予備計算①</t>
    <rPh sb="0" eb="2">
      <t>サイコウ</t>
    </rPh>
    <rPh sb="2" eb="4">
      <t>キロク</t>
    </rPh>
    <rPh sb="4" eb="6">
      <t>ヨビ</t>
    </rPh>
    <rPh sb="6" eb="8">
      <t>ケイサン</t>
    </rPh>
    <phoneticPr fontId="2"/>
  </si>
  <si>
    <t>最高記録予備計算②</t>
    <rPh sb="0" eb="2">
      <t>サイコウ</t>
    </rPh>
    <rPh sb="2" eb="4">
      <t>キロク</t>
    </rPh>
    <rPh sb="4" eb="6">
      <t>ヨビ</t>
    </rPh>
    <rPh sb="6" eb="8">
      <t>ケイサン</t>
    </rPh>
    <phoneticPr fontId="2"/>
  </si>
  <si>
    <t>男子リレー</t>
    <rPh sb="0" eb="2">
      <t>ダンシ</t>
    </rPh>
    <phoneticPr fontId="2"/>
  </si>
  <si>
    <t>女子リレー</t>
    <rPh sb="0" eb="2">
      <t>ジョシ</t>
    </rPh>
    <phoneticPr fontId="2"/>
  </si>
  <si>
    <t>確認欄</t>
    <rPh sb="0" eb="2">
      <t>カクニン</t>
    </rPh>
    <rPh sb="2" eb="3">
      <t>ラン</t>
    </rPh>
    <phoneticPr fontId="2"/>
  </si>
  <si>
    <r>
      <t>（２）４００ＭＲのエントリーは，ドロップダウンリストから</t>
    </r>
    <r>
      <rPr>
        <sz val="11"/>
        <color rgb="FFFF0000"/>
        <rFont val="ＭＳ Ｐゴシック"/>
        <family val="3"/>
        <charset val="128"/>
      </rPr>
      <t>「○」を選択</t>
    </r>
    <r>
      <rPr>
        <sz val="11"/>
        <rFont val="ＭＳ Ｐゴシック"/>
        <family val="3"/>
        <charset val="128"/>
      </rPr>
      <t>する。</t>
    </r>
    <rPh sb="32" eb="34">
      <t>センタク</t>
    </rPh>
    <phoneticPr fontId="2"/>
  </si>
  <si>
    <r>
      <rPr>
        <sz val="11"/>
        <color rgb="FFFF0000"/>
        <rFont val="ＭＳ Ｐゴシック"/>
        <family val="3"/>
        <charset val="128"/>
      </rPr>
      <t>半角ｶﾀｶﾅ</t>
    </r>
    <r>
      <rPr>
        <sz val="11"/>
        <rFont val="ＭＳ Ｐゴシック"/>
        <family val="3"/>
        <charset val="128"/>
      </rPr>
      <t>で入力する。</t>
    </r>
    <rPh sb="0" eb="2">
      <t>ハンカク</t>
    </rPh>
    <rPh sb="7" eb="9">
      <t>ニュウリョク</t>
    </rPh>
    <phoneticPr fontId="2"/>
  </si>
  <si>
    <r>
      <t>☆入力後，A４用紙に“</t>
    </r>
    <r>
      <rPr>
        <sz val="11"/>
        <color rgb="FFFF0000"/>
        <rFont val="ＭＳ Ｐゴシック"/>
        <family val="3"/>
        <charset val="128"/>
      </rPr>
      <t>カラー印刷</t>
    </r>
    <r>
      <rPr>
        <sz val="11"/>
        <rFont val="ＭＳ Ｐゴシック"/>
        <family val="3"/>
        <charset val="128"/>
      </rPr>
      <t>”し，承認欄に押印（職印・クラブは代表印）して各地区中体連事務局または，陸上競技専門委員長へ提出する。</t>
    </r>
    <rPh sb="1" eb="4">
      <t>ニュウリョクゴ</t>
    </rPh>
    <rPh sb="7" eb="9">
      <t>ヨウシ</t>
    </rPh>
    <rPh sb="14" eb="16">
      <t>インサツ</t>
    </rPh>
    <rPh sb="19" eb="21">
      <t>ショウニン</t>
    </rPh>
    <rPh sb="21" eb="22">
      <t>ラン</t>
    </rPh>
    <rPh sb="23" eb="25">
      <t>オウイン</t>
    </rPh>
    <rPh sb="26" eb="27">
      <t>ショク</t>
    </rPh>
    <rPh sb="27" eb="28">
      <t>イン</t>
    </rPh>
    <rPh sb="33" eb="36">
      <t>ダイヒョウイン</t>
    </rPh>
    <rPh sb="39" eb="42">
      <t>カクチク</t>
    </rPh>
    <rPh sb="42" eb="45">
      <t>チュウタイレン</t>
    </rPh>
    <rPh sb="45" eb="48">
      <t>ジムキョク</t>
    </rPh>
    <rPh sb="52" eb="54">
      <t>リクジョウ</t>
    </rPh>
    <rPh sb="54" eb="56">
      <t>キョウギ</t>
    </rPh>
    <rPh sb="56" eb="58">
      <t>センモン</t>
    </rPh>
    <rPh sb="58" eb="61">
      <t>イインチョウ</t>
    </rPh>
    <rPh sb="62" eb="64">
      <t>テイシュツ</t>
    </rPh>
    <phoneticPr fontId="2"/>
  </si>
  <si>
    <r>
      <t>　北海道中学校陸上競技大会の参加申込は，</t>
    </r>
    <r>
      <rPr>
        <sz val="11"/>
        <color rgb="FFFF0000"/>
        <rFont val="ＭＳ Ｐゴシック"/>
        <family val="3"/>
        <charset val="128"/>
      </rPr>
      <t>印刷した参加申込書</t>
    </r>
    <r>
      <rPr>
        <sz val="11"/>
        <rFont val="ＭＳ Ｐゴシック"/>
        <family val="3"/>
        <charset val="128"/>
      </rPr>
      <t>とともに，</t>
    </r>
    <r>
      <rPr>
        <sz val="11"/>
        <color rgb="FFFF0000"/>
        <rFont val="ＭＳ Ｐゴシック"/>
        <family val="3"/>
        <charset val="128"/>
      </rPr>
      <t>MS-エクセルで作成したデジタルデータ</t>
    </r>
    <r>
      <rPr>
        <sz val="11"/>
        <rFont val="ＭＳ Ｐゴシック"/>
        <family val="3"/>
        <charset val="128"/>
      </rPr>
      <t>を地区専門委員長を通して</t>
    </r>
    <r>
      <rPr>
        <sz val="11"/>
        <color rgb="FFFF0000"/>
        <rFont val="ＭＳ Ｐゴシック"/>
        <family val="3"/>
        <charset val="128"/>
      </rPr>
      <t>提出（送信）</t>
    </r>
    <r>
      <rPr>
        <sz val="11"/>
        <rFont val="ＭＳ Ｐゴシック"/>
        <family val="3"/>
        <charset val="128"/>
      </rPr>
      <t>していただきます。このことで，大会準備にかかわる作業の効率化と入力ミスをできるだけ防ぐことができると考えます。つきましては，各校で作成したデータがそのままプログラム作成や競技結果に使用されますので，</t>
    </r>
    <r>
      <rPr>
        <sz val="11"/>
        <color rgb="FFFF0000"/>
        <rFont val="ＭＳ Ｐゴシック"/>
        <family val="3"/>
        <charset val="128"/>
      </rPr>
      <t>入力ミスが無いよう（</t>
    </r>
    <r>
      <rPr>
        <u val="double"/>
        <sz val="11"/>
        <color rgb="FFFF0000"/>
        <rFont val="ＭＳ Ｐゴシック"/>
        <family val="3"/>
        <charset val="128"/>
      </rPr>
      <t>特に氏名</t>
    </r>
    <r>
      <rPr>
        <sz val="11"/>
        <color rgb="FFFF0000"/>
        <rFont val="ＭＳ Ｐゴシック"/>
        <family val="3"/>
        <charset val="128"/>
      </rPr>
      <t>）</t>
    </r>
    <r>
      <rPr>
        <sz val="11"/>
        <rFont val="ＭＳ Ｐゴシック"/>
        <family val="3"/>
        <charset val="128"/>
      </rPr>
      <t>慎重に取り扱っていただきたいと思います。</t>
    </r>
    <rPh sb="1" eb="4">
      <t>ホッカイドウ</t>
    </rPh>
    <rPh sb="4" eb="7">
      <t>チュウガッコウ</t>
    </rPh>
    <rPh sb="7" eb="9">
      <t>リクジョウ</t>
    </rPh>
    <rPh sb="9" eb="11">
      <t>キョウギ</t>
    </rPh>
    <rPh sb="11" eb="13">
      <t>タイカイ</t>
    </rPh>
    <rPh sb="14" eb="16">
      <t>サンカ</t>
    </rPh>
    <rPh sb="16" eb="18">
      <t>モウシコミ</t>
    </rPh>
    <rPh sb="20" eb="22">
      <t>インサツ</t>
    </rPh>
    <rPh sb="24" eb="26">
      <t>サンカ</t>
    </rPh>
    <rPh sb="26" eb="28">
      <t>モウシコミ</t>
    </rPh>
    <rPh sb="28" eb="29">
      <t>ショ</t>
    </rPh>
    <rPh sb="42" eb="44">
      <t>サクセイ</t>
    </rPh>
    <rPh sb="54" eb="56">
      <t>チク</t>
    </rPh>
    <rPh sb="56" eb="58">
      <t>センモン</t>
    </rPh>
    <rPh sb="58" eb="61">
      <t>イインチョウ</t>
    </rPh>
    <rPh sb="62" eb="63">
      <t>トオ</t>
    </rPh>
    <rPh sb="65" eb="67">
      <t>テイシュツ</t>
    </rPh>
    <rPh sb="68" eb="70">
      <t>ソウシン</t>
    </rPh>
    <rPh sb="86" eb="88">
      <t>タイカイ</t>
    </rPh>
    <rPh sb="88" eb="90">
      <t>ジュンビ</t>
    </rPh>
    <rPh sb="95" eb="97">
      <t>サギョウ</t>
    </rPh>
    <rPh sb="98" eb="101">
      <t>コウリツカ</t>
    </rPh>
    <rPh sb="102" eb="104">
      <t>ニュウリョク</t>
    </rPh>
    <rPh sb="112" eb="113">
      <t>フセ</t>
    </rPh>
    <rPh sb="121" eb="122">
      <t>カンガ</t>
    </rPh>
    <rPh sb="133" eb="135">
      <t>カクコウ</t>
    </rPh>
    <rPh sb="136" eb="138">
      <t>サクセイ</t>
    </rPh>
    <rPh sb="153" eb="155">
      <t>サクセイ</t>
    </rPh>
    <rPh sb="156" eb="158">
      <t>キョウギ</t>
    </rPh>
    <rPh sb="158" eb="160">
      <t>ケッカ</t>
    </rPh>
    <rPh sb="161" eb="163">
      <t>シヨウ</t>
    </rPh>
    <rPh sb="170" eb="172">
      <t>ニュウリョク</t>
    </rPh>
    <rPh sb="175" eb="176">
      <t>ナ</t>
    </rPh>
    <rPh sb="180" eb="181">
      <t>トク</t>
    </rPh>
    <rPh sb="182" eb="184">
      <t>シメイ</t>
    </rPh>
    <rPh sb="185" eb="187">
      <t>シンチョウ</t>
    </rPh>
    <rPh sb="188" eb="189">
      <t>ト</t>
    </rPh>
    <rPh sb="190" eb="191">
      <t>アツカ</t>
    </rPh>
    <rPh sb="200" eb="201">
      <t>オモ</t>
    </rPh>
    <phoneticPr fontId="2"/>
  </si>
  <si>
    <t>※　プログラム・ランキング表・記録集の事前申込についても，「③プロ等申込」シートへの入力をお願いします。</t>
    <rPh sb="13" eb="14">
      <t>ヒョウ</t>
    </rPh>
    <rPh sb="15" eb="17">
      <t>キロク</t>
    </rPh>
    <rPh sb="17" eb="18">
      <t>シュウ</t>
    </rPh>
    <rPh sb="19" eb="21">
      <t>ジゼン</t>
    </rPh>
    <rPh sb="21" eb="22">
      <t>モウ</t>
    </rPh>
    <rPh sb="22" eb="23">
      <t>コ</t>
    </rPh>
    <rPh sb="33" eb="34">
      <t>トウ</t>
    </rPh>
    <rPh sb="34" eb="36">
      <t>モウシコミ</t>
    </rPh>
    <rPh sb="42" eb="44">
      <t>ニュウリョク</t>
    </rPh>
    <rPh sb="46" eb="47">
      <t>ネガ</t>
    </rPh>
    <phoneticPr fontId="2"/>
  </si>
  <si>
    <t>FAX　01392-5-5833</t>
    <phoneticPr fontId="2"/>
  </si>
  <si>
    <t>SJH釧路</t>
    <rPh sb="3" eb="5">
      <t>クシロ</t>
    </rPh>
    <phoneticPr fontId="1"/>
  </si>
  <si>
    <t>厚岸RC</t>
    <rPh sb="0" eb="2">
      <t>アッケシ</t>
    </rPh>
    <phoneticPr fontId="2"/>
  </si>
  <si>
    <t>白糠陸上少年団</t>
    <rPh sb="0" eb="2">
      <t>シラヌカ</t>
    </rPh>
    <rPh sb="2" eb="4">
      <t>リクジョウ</t>
    </rPh>
    <rPh sb="4" eb="7">
      <t>ショウネンダン</t>
    </rPh>
    <phoneticPr fontId="2"/>
  </si>
  <si>
    <t>釧路陸上クラブ</t>
    <rPh sb="0" eb="2">
      <t>クシロ</t>
    </rPh>
    <rPh sb="2" eb="4">
      <t>リクジョウ</t>
    </rPh>
    <phoneticPr fontId="2"/>
  </si>
  <si>
    <t>外部指導者・外部コーチ</t>
    <rPh sb="0" eb="2">
      <t>ガイブ</t>
    </rPh>
    <rPh sb="2" eb="5">
      <t>シドウシャ</t>
    </rPh>
    <rPh sb="6" eb="8">
      <t>ガイブ</t>
    </rPh>
    <phoneticPr fontId="2"/>
  </si>
  <si>
    <t>札幌ｼﾞｭﾆｱｱｽﾘｰﾄｸﾗﾌﾞ</t>
    <rPh sb="0" eb="2">
      <t>サッポロ</t>
    </rPh>
    <phoneticPr fontId="1"/>
  </si>
  <si>
    <t>北海道ｲﾝﾀｰﾅｼｮﾅﾙｽｸｰﾙ</t>
    <phoneticPr fontId="2"/>
  </si>
  <si>
    <t>ﾊｲﾃｸACｱｶﾃﾞﾐｰ</t>
    <phoneticPr fontId="2"/>
  </si>
  <si>
    <t>ふらのｼﾞｭﾆｱ陸上ｸﾗﾌﾞ</t>
    <rPh sb="8" eb="10">
      <t>リクジョウ</t>
    </rPh>
    <phoneticPr fontId="75"/>
  </si>
  <si>
    <t>十勝ｱｽﾘｰﾄｸﾗﾌﾞ</t>
    <rPh sb="0" eb="2">
      <t>トカチ</t>
    </rPh>
    <phoneticPr fontId="1"/>
  </si>
  <si>
    <t>斜里知床ウトロ</t>
    <rPh sb="2" eb="4">
      <t>シレトコ</t>
    </rPh>
    <phoneticPr fontId="15"/>
  </si>
  <si>
    <t>令和６年　　月　　日</t>
    <rPh sb="0" eb="1">
      <t>レイ</t>
    </rPh>
    <rPh sb="1" eb="2">
      <t>ワ</t>
    </rPh>
    <rPh sb="3" eb="4">
      <t>ネン</t>
    </rPh>
    <rPh sb="6" eb="7">
      <t>ガツ</t>
    </rPh>
    <rPh sb="9" eb="10">
      <t>ニチ</t>
    </rPh>
    <phoneticPr fontId="2"/>
  </si>
  <si>
    <t>（２）学校名・クラブ名がリストにない場合は，直接入力すること。</t>
    <phoneticPr fontId="2"/>
  </si>
  <si>
    <t>（３）全角８文字以内。それを超える場合は，半角で入力のこと。また下記の例に従うこと。</t>
    <phoneticPr fontId="2"/>
  </si>
  <si>
    <t>十勝</t>
    <rPh sb="0" eb="2">
      <t>トカチ</t>
    </rPh>
    <phoneticPr fontId="2"/>
  </si>
  <si>
    <t>十勝アスリートクラブ</t>
    <rPh sb="0" eb="2">
      <t>トカチ</t>
    </rPh>
    <phoneticPr fontId="2"/>
  </si>
  <si>
    <t>学校名・クラブ名</t>
    <rPh sb="0" eb="2">
      <t>ガッコウ</t>
    </rPh>
    <rPh sb="2" eb="3">
      <t>メイ</t>
    </rPh>
    <rPh sb="7" eb="8">
      <t>メイ</t>
    </rPh>
    <phoneticPr fontId="2"/>
  </si>
  <si>
    <t>十勝ｱｽﾘｰﾄｸﾗﾌﾞ</t>
    <rPh sb="0" eb="2">
      <t>トカチ</t>
    </rPh>
    <phoneticPr fontId="2"/>
  </si>
  <si>
    <t>全角８文字を超えるので，半角で入力。</t>
    <rPh sb="0" eb="2">
      <t>ゼンカク</t>
    </rPh>
    <rPh sb="3" eb="5">
      <t>モジ</t>
    </rPh>
    <rPh sb="6" eb="7">
      <t>コ</t>
    </rPh>
    <rPh sb="12" eb="14">
      <t>ハンカク</t>
    </rPh>
    <rPh sb="15" eb="17">
      <t>ニュウリョク</t>
    </rPh>
    <phoneticPr fontId="2"/>
  </si>
  <si>
    <t>外字は使用しない。　※今回使用するシステム「NANS21V」では，対応していないため。</t>
    <rPh sb="0" eb="2">
      <t>ガイジ</t>
    </rPh>
    <rPh sb="3" eb="5">
      <t>シヨウ</t>
    </rPh>
    <rPh sb="11" eb="13">
      <t>コンカイ</t>
    </rPh>
    <rPh sb="13" eb="15">
      <t>シヨウ</t>
    </rPh>
    <rPh sb="33" eb="35">
      <t>タイオウ</t>
    </rPh>
    <phoneticPr fontId="2"/>
  </si>
  <si>
    <t xml:space="preserve"> ⇐</t>
    <phoneticPr fontId="2"/>
  </si>
  <si>
    <t>旭川緑が丘</t>
    <rPh sb="0" eb="2">
      <t>アサ</t>
    </rPh>
    <rPh sb="2" eb="5">
      <t>ミドリ</t>
    </rPh>
    <phoneticPr fontId="2"/>
  </si>
  <si>
    <t>ｱｻﾋｶﾜﾐﾄﾞﾘｶﾞｵｶ</t>
    <phoneticPr fontId="2"/>
  </si>
  <si>
    <t>北村　裕美</t>
    <rPh sb="0" eb="5">
      <t>キタムラ</t>
    </rPh>
    <phoneticPr fontId="2"/>
  </si>
  <si>
    <t xml:space="preserve"> ⇓</t>
    <phoneticPr fontId="2"/>
  </si>
  <si>
    <t>道北</t>
    <rPh sb="0" eb="2">
      <t>ドウホク</t>
    </rPh>
    <phoneticPr fontId="2"/>
  </si>
  <si>
    <t>旭川</t>
    <rPh sb="0" eb="2">
      <t>アサ</t>
    </rPh>
    <phoneticPr fontId="2"/>
  </si>
  <si>
    <t>旭川市</t>
    <rPh sb="0" eb="3">
      <t>アサヒカワシ</t>
    </rPh>
    <phoneticPr fontId="2"/>
  </si>
  <si>
    <t>090-0000-0000</t>
    <phoneticPr fontId="2"/>
  </si>
  <si>
    <t>№</t>
    <phoneticPr fontId="2"/>
  </si>
  <si>
    <t>400ｍR</t>
    <phoneticPr fontId="2"/>
  </si>
  <si>
    <t>ﾗｳﾝﾄﾞ</t>
    <phoneticPr fontId="2"/>
  </si>
  <si>
    <t>ﾗｳﾝﾄﾞ</t>
    <phoneticPr fontId="2"/>
  </si>
  <si>
    <t>ﾗｳﾝﾄﾞ</t>
    <phoneticPr fontId="2"/>
  </si>
  <si>
    <t>リレー</t>
    <phoneticPr fontId="2"/>
  </si>
  <si>
    <t>北斗</t>
    <rPh sb="0" eb="2">
      <t>ホクト</t>
    </rPh>
    <phoneticPr fontId="2"/>
  </si>
  <si>
    <t>一郎</t>
    <rPh sb="0" eb="2">
      <t>イチロウ</t>
    </rPh>
    <phoneticPr fontId="2"/>
  </si>
  <si>
    <t>ﾎｸﾄ</t>
    <phoneticPr fontId="2"/>
  </si>
  <si>
    <t>ｲﾁﾛｳ</t>
    <phoneticPr fontId="2"/>
  </si>
  <si>
    <t>11.11</t>
    <phoneticPr fontId="2"/>
  </si>
  <si>
    <t>10.82</t>
    <phoneticPr fontId="2"/>
  </si>
  <si>
    <t>1m25</t>
    <phoneticPr fontId="2"/>
  </si>
  <si>
    <t>決勝</t>
    <rPh sb="0" eb="2">
      <t>ケッショウ</t>
    </rPh>
    <phoneticPr fontId="2"/>
  </si>
  <si>
    <t>1m43</t>
    <phoneticPr fontId="2"/>
  </si>
  <si>
    <t>函館</t>
    <rPh sb="0" eb="2">
      <t>ハコダテ</t>
    </rPh>
    <phoneticPr fontId="2"/>
  </si>
  <si>
    <t>太郎</t>
    <rPh sb="0" eb="2">
      <t>タロウ</t>
    </rPh>
    <phoneticPr fontId="2"/>
  </si>
  <si>
    <t>ﾊｺﾀﾞﾃ</t>
    <phoneticPr fontId="2"/>
  </si>
  <si>
    <t>ﾀﾛｳ</t>
    <phoneticPr fontId="2"/>
  </si>
  <si>
    <t>10.06.01</t>
    <phoneticPr fontId="2"/>
  </si>
  <si>
    <t>09.55.62</t>
    <phoneticPr fontId="2"/>
  </si>
  <si>
    <t>2.12.22</t>
    <phoneticPr fontId="2"/>
  </si>
  <si>
    <t>2.01.02</t>
    <phoneticPr fontId="2"/>
  </si>
  <si>
    <t>渡島</t>
    <rPh sb="0" eb="2">
      <t>オシマ</t>
    </rPh>
    <phoneticPr fontId="2"/>
  </si>
  <si>
    <t>一太</t>
    <rPh sb="0" eb="2">
      <t>イチタ</t>
    </rPh>
    <phoneticPr fontId="2"/>
  </si>
  <si>
    <t>ｵｼﾏ</t>
    <phoneticPr fontId="2"/>
  </si>
  <si>
    <t>ｲﾁﾀ</t>
    <phoneticPr fontId="2"/>
  </si>
  <si>
    <t>J2</t>
  </si>
  <si>
    <t>09m22</t>
    <phoneticPr fontId="2"/>
  </si>
  <si>
    <t>10m58</t>
    <phoneticPr fontId="2"/>
  </si>
  <si>
    <t>北海</t>
    <rPh sb="0" eb="2">
      <t>ホッカイ</t>
    </rPh>
    <phoneticPr fontId="2"/>
  </si>
  <si>
    <t>道</t>
    <rPh sb="0" eb="1">
      <t>ドウ</t>
    </rPh>
    <phoneticPr fontId="2"/>
  </si>
  <si>
    <t>ﾎｯｶｲ</t>
    <phoneticPr fontId="2"/>
  </si>
  <si>
    <t>ﾄﾞｳ</t>
    <phoneticPr fontId="2"/>
  </si>
  <si>
    <t>J3</t>
  </si>
  <si>
    <t>1505</t>
    <phoneticPr fontId="2"/>
  </si>
  <si>
    <t>400ｍR</t>
    <phoneticPr fontId="2"/>
  </si>
  <si>
    <t>ﾗｳﾝﾄﾞ</t>
    <phoneticPr fontId="2"/>
  </si>
  <si>
    <t>リレーのみ</t>
    <phoneticPr fontId="2"/>
  </si>
  <si>
    <t>リレー</t>
    <phoneticPr fontId="2"/>
  </si>
  <si>
    <t>ﾗｳﾝﾄﾞ</t>
    <phoneticPr fontId="2"/>
  </si>
  <si>
    <t>47.25</t>
    <phoneticPr fontId="2"/>
  </si>
  <si>
    <t>46.58</t>
    <phoneticPr fontId="2"/>
  </si>
  <si>
    <t>チーム</t>
    <phoneticPr fontId="2"/>
  </si>
  <si>
    <t>コード</t>
    <phoneticPr fontId="2"/>
  </si>
  <si>
    <t>ﾗｳﾝﾄﾞ</t>
    <phoneticPr fontId="2"/>
  </si>
  <si>
    <t>１００Ｍ</t>
    <phoneticPr fontId="2"/>
  </si>
  <si>
    <t>２００Ｍ</t>
    <phoneticPr fontId="2"/>
  </si>
  <si>
    <t>４００Ｍ</t>
    <phoneticPr fontId="2"/>
  </si>
  <si>
    <t>８００Ｍ</t>
    <phoneticPr fontId="2"/>
  </si>
  <si>
    <t>１５００Ｍ</t>
    <phoneticPr fontId="2"/>
  </si>
  <si>
    <t>（クラブ）</t>
    <phoneticPr fontId="2"/>
  </si>
  <si>
    <t>３０００Ｍ</t>
    <phoneticPr fontId="2"/>
  </si>
  <si>
    <t>１１０ＭＨ</t>
    <phoneticPr fontId="2"/>
  </si>
  <si>
    <t>J1</t>
    <phoneticPr fontId="2"/>
  </si>
  <si>
    <t>J2</t>
    <phoneticPr fontId="2"/>
  </si>
  <si>
    <t>J3</t>
    <phoneticPr fontId="2"/>
  </si>
  <si>
    <t>オホーツク</t>
    <phoneticPr fontId="2"/>
  </si>
  <si>
    <t>（クラブチーム）</t>
    <phoneticPr fontId="2"/>
  </si>
  <si>
    <t>○</t>
    <phoneticPr fontId="2"/>
  </si>
  <si>
    <t>北海道ｲﾝﾀｰﾅｼｮﾅﾙｽｸｰﾙ</t>
    <phoneticPr fontId="2"/>
  </si>
  <si>
    <t>ﾊｲﾃｸACｱｶﾃﾞﾐｰ</t>
    <phoneticPr fontId="2"/>
  </si>
  <si>
    <t>小樽</t>
    <phoneticPr fontId="2"/>
  </si>
  <si>
    <t>小樽</t>
    <phoneticPr fontId="2"/>
  </si>
  <si>
    <t>小樽</t>
    <phoneticPr fontId="2"/>
  </si>
  <si>
    <t>旭川</t>
    <phoneticPr fontId="2"/>
  </si>
  <si>
    <t>旭川</t>
    <phoneticPr fontId="2"/>
  </si>
  <si>
    <t>旭川</t>
    <phoneticPr fontId="2"/>
  </si>
  <si>
    <t>RyukokuAC</t>
    <phoneticPr fontId="75"/>
  </si>
  <si>
    <t>函館</t>
    <phoneticPr fontId="2"/>
  </si>
  <si>
    <t>函館</t>
    <phoneticPr fontId="2"/>
  </si>
  <si>
    <t>Mac Atlete Club</t>
    <phoneticPr fontId="2"/>
  </si>
  <si>
    <t>男R</t>
    <rPh sb="0" eb="1">
      <t>オトコ</t>
    </rPh>
    <phoneticPr fontId="2"/>
  </si>
  <si>
    <t>女R</t>
    <rPh sb="0" eb="1">
      <t>オンナ</t>
    </rPh>
    <phoneticPr fontId="2"/>
  </si>
  <si>
    <t>記録</t>
    <rPh sb="0" eb="2">
      <t>キロク</t>
    </rPh>
    <phoneticPr fontId="2"/>
  </si>
  <si>
    <t>◇ﾘﾚｰ</t>
    <phoneticPr fontId="2"/>
  </si>
  <si>
    <t>06</t>
    <phoneticPr fontId="2"/>
  </si>
  <si>
    <t>04</t>
    <phoneticPr fontId="2"/>
  </si>
  <si>
    <t>07</t>
    <phoneticPr fontId="2"/>
  </si>
  <si>
    <t>02</t>
    <phoneticPr fontId="2"/>
  </si>
  <si>
    <t>05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</si>
</sst>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quot;No.&quot;#"/>
    <numFmt numFmtId="177" formatCode="##.00"/>
    <numFmt numFmtId="178" formatCode="#&quot;人&quot;"/>
    <numFmt numFmtId="179" formatCode="#,##0_);[Red]\(#,##0\)"/>
    <numFmt numFmtId="180" formatCode="\+0.0;\-0.0;\ 0.0"/>
    <numFmt numFmtId="181" formatCode="m/d;@"/>
    <numFmt numFmtId="182" formatCode="#,##0;&quot;¥&quot;&quot;¥&quot;&quot;¥&quot;\!\!\!\-#,##0;&quot;-&quot;"/>
    <numFmt numFmtId="183" formatCode="_(&quot;¥&quot;* #,##0_);_(&quot;¥&quot;* \(#,##0\);_(&quot;¥&quot;* &quot;-&quot;??_);_(@_)"/>
    <numFmt numFmtId="184" formatCode="#&quot;陸協&quot;"/>
    <numFmt numFmtId="185" formatCode="#&quot;点&quot;"/>
    <numFmt numFmtId="186" formatCode="#&quot; 点&quot;"/>
    <numFmt numFmtId="187" formatCode="#"/>
    <numFmt numFmtId="188" formatCode="\(&quot;¥&quot;#,##0\)"/>
  </numFmts>
  <fonts count="9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9"/>
      <name val="ＭＳ Ｐ明朝"/>
      <family val="1"/>
      <charset val="128"/>
    </font>
    <font>
      <sz val="10"/>
      <name val="ＭＳ 明朝"/>
      <family val="1"/>
      <charset val="128"/>
    </font>
    <font>
      <sz val="9"/>
      <name val="ＭＳ Ｐゴシック"/>
      <family val="3"/>
      <charset val="128"/>
    </font>
    <font>
      <sz val="9"/>
      <name val="ＭＳ 明朝"/>
      <family val="1"/>
      <charset val="128"/>
    </font>
    <font>
      <sz val="9"/>
      <name val="ＭＳ ゴシック"/>
      <family val="3"/>
      <charset val="128"/>
    </font>
    <font>
      <sz val="8"/>
      <name val="ＭＳ 明朝"/>
      <family val="1"/>
      <charset val="128"/>
    </font>
    <font>
      <sz val="11"/>
      <name val="ＭＳ 明朝"/>
      <family val="1"/>
      <charset val="128"/>
    </font>
    <font>
      <sz val="10"/>
      <name val="ＭＳ Ｐ明朝"/>
      <family val="1"/>
      <charset val="128"/>
    </font>
    <font>
      <sz val="8"/>
      <name val="ＭＳ Ｐ明朝"/>
      <family val="1"/>
      <charset val="128"/>
    </font>
    <font>
      <sz val="11"/>
      <color indexed="10"/>
      <name val="ＭＳ Ｐゴシック"/>
      <family val="3"/>
      <charset val="128"/>
    </font>
    <font>
      <b/>
      <sz val="11"/>
      <name val="ＭＳ Ｐゴシック"/>
      <family val="3"/>
      <charset val="128"/>
    </font>
    <font>
      <sz val="16"/>
      <name val="ＭＳ ゴシック"/>
      <family val="3"/>
      <charset val="128"/>
    </font>
    <font>
      <sz val="10"/>
      <name val="ＭＳ Ｐゴシック"/>
      <family val="3"/>
      <charset val="128"/>
    </font>
    <font>
      <b/>
      <sz val="9"/>
      <color indexed="81"/>
      <name val="ＭＳ Ｐゴシック"/>
      <family val="3"/>
      <charset val="128"/>
    </font>
    <font>
      <sz val="14"/>
      <name val="ＭＳ Ｐゴシック"/>
      <family val="3"/>
      <charset val="128"/>
    </font>
    <font>
      <b/>
      <sz val="14"/>
      <name val="ＭＳ 明朝"/>
      <family val="1"/>
      <charset val="128"/>
    </font>
    <font>
      <b/>
      <sz val="16"/>
      <name val="ＭＳ 明朝"/>
      <family val="1"/>
      <charset val="128"/>
    </font>
    <font>
      <sz val="14"/>
      <name val="ＭＳ 明朝"/>
      <family val="1"/>
      <charset val="128"/>
    </font>
    <font>
      <sz val="12"/>
      <name val="ＭＳ 明朝"/>
      <family val="1"/>
      <charset val="128"/>
    </font>
    <font>
      <b/>
      <sz val="12"/>
      <name val="ＭＳ 明朝"/>
      <family val="1"/>
      <charset val="128"/>
    </font>
    <font>
      <b/>
      <sz val="14"/>
      <name val="ＭＳ Ｐ明朝"/>
      <family val="1"/>
      <charset val="128"/>
    </font>
    <font>
      <b/>
      <sz val="11"/>
      <name val="ＭＳ Ｐ明朝"/>
      <family val="1"/>
      <charset val="128"/>
    </font>
    <font>
      <sz val="12"/>
      <name val="ＭＳ Ｐ明朝"/>
      <family val="1"/>
      <charset val="128"/>
    </font>
    <font>
      <sz val="16"/>
      <name val="ＭＳ 明朝"/>
      <family val="1"/>
      <charset val="128"/>
    </font>
    <font>
      <b/>
      <u val="double"/>
      <sz val="14"/>
      <name val="ＭＳ 明朝"/>
      <family val="1"/>
      <charset val="128"/>
    </font>
    <font>
      <b/>
      <u val="double"/>
      <sz val="20"/>
      <name val="ＭＳ 明朝"/>
      <family val="1"/>
      <charset val="128"/>
    </font>
    <font>
      <b/>
      <sz val="20"/>
      <name val="ＭＳ 明朝"/>
      <family val="1"/>
      <charset val="128"/>
    </font>
    <font>
      <sz val="9"/>
      <color indexed="81"/>
      <name val="ＭＳ Ｐゴシック"/>
      <family val="3"/>
      <charset val="128"/>
    </font>
    <font>
      <b/>
      <sz val="10"/>
      <name val="ＭＳ Ｐ明朝"/>
      <family val="1"/>
      <charset val="128"/>
    </font>
    <font>
      <b/>
      <sz val="9"/>
      <color indexed="10"/>
      <name val="ＭＳ Ｐゴシック"/>
      <family val="3"/>
      <charset val="128"/>
    </font>
    <font>
      <sz val="10"/>
      <color indexed="9"/>
      <name val="ＭＳ ゴシック"/>
      <family val="3"/>
      <charset val="128"/>
    </font>
    <font>
      <sz val="10"/>
      <name val="ＭＳ ゴシック"/>
      <family val="3"/>
      <charset val="128"/>
    </font>
    <font>
      <sz val="11"/>
      <name val="ＭＳ ゴシック"/>
      <family val="3"/>
      <charset val="128"/>
    </font>
    <font>
      <sz val="10"/>
      <color indexed="8"/>
      <name val="Arial"/>
      <family val="2"/>
    </font>
    <font>
      <b/>
      <sz val="12"/>
      <name val="Arial"/>
      <family val="2"/>
    </font>
    <font>
      <sz val="10"/>
      <name val="Arial"/>
      <family val="2"/>
    </font>
    <font>
      <sz val="11"/>
      <color theme="1"/>
      <name val="ＭＳ Ｐゴシック"/>
      <family val="3"/>
      <charset val="128"/>
      <scheme val="minor"/>
    </font>
    <font>
      <u/>
      <sz val="11"/>
      <color theme="10"/>
      <name val="ＭＳ Ｐゴシック"/>
      <family val="3"/>
      <charset val="128"/>
    </font>
    <font>
      <sz val="20"/>
      <color rgb="FFFF0000"/>
      <name val="ＭＳ Ｐゴシック"/>
      <family val="3"/>
      <charset val="128"/>
    </font>
    <font>
      <sz val="11"/>
      <color rgb="FFFF0000"/>
      <name val="ＭＳ Ｐゴシック"/>
      <family val="3"/>
      <charset val="128"/>
    </font>
    <font>
      <u val="double"/>
      <sz val="11"/>
      <color rgb="FFFF0000"/>
      <name val="ＭＳ Ｐゴシック"/>
      <family val="3"/>
      <charset val="128"/>
    </font>
    <font>
      <sz val="6"/>
      <name val="ＭＳ 明朝"/>
      <family val="1"/>
      <charset val="128"/>
    </font>
    <font>
      <sz val="9"/>
      <color indexed="10"/>
      <name val="ＭＳ Ｐゴシック"/>
      <family val="3"/>
      <charset val="128"/>
    </font>
    <font>
      <sz val="15"/>
      <name val="ＭＳ 明朝"/>
      <family val="1"/>
      <charset val="128"/>
    </font>
    <font>
      <sz val="10"/>
      <color rgb="FFFF0000"/>
      <name val="ＭＳ Ｐゴシック"/>
      <family val="3"/>
      <charset val="128"/>
    </font>
    <font>
      <sz val="12"/>
      <color rgb="FFFF0000"/>
      <name val="ＭＳ 明朝"/>
      <family val="1"/>
      <charset val="128"/>
    </font>
    <font>
      <sz val="11"/>
      <color rgb="FFFF0000"/>
      <name val="ＭＳ 明朝"/>
      <family val="1"/>
      <charset val="128"/>
    </font>
    <font>
      <sz val="10"/>
      <color rgb="FFFF0000"/>
      <name val="ＭＳ 明朝"/>
      <family val="1"/>
      <charset val="128"/>
    </font>
    <font>
      <b/>
      <sz val="10"/>
      <color rgb="FFFF0000"/>
      <name val="ＭＳ Ｐゴシック"/>
      <family val="3"/>
      <charset val="128"/>
    </font>
    <font>
      <sz val="10"/>
      <color indexed="10"/>
      <name val="ＭＳ 明朝"/>
      <family val="1"/>
      <charset val="128"/>
    </font>
    <font>
      <b/>
      <u val="double"/>
      <sz val="11"/>
      <name val="ＭＳ 明朝"/>
      <family val="1"/>
      <charset val="128"/>
    </font>
    <font>
      <b/>
      <u val="double"/>
      <sz val="12"/>
      <name val="ＭＳ 明朝"/>
      <family val="1"/>
      <charset val="128"/>
    </font>
    <font>
      <b/>
      <sz val="11"/>
      <name val="ＭＳ 明朝"/>
      <family val="1"/>
      <charset val="128"/>
    </font>
    <font>
      <b/>
      <sz val="11"/>
      <color rgb="FFFFFF00"/>
      <name val="ＭＳ Ｐゴシック"/>
      <family val="3"/>
      <charset val="128"/>
    </font>
    <font>
      <sz val="10"/>
      <color theme="3" tint="0.79998168889431442"/>
      <name val="ＭＳ Ｐゴシック"/>
      <family val="3"/>
      <charset val="128"/>
    </font>
    <font>
      <sz val="11"/>
      <color theme="3" tint="0.79998168889431442"/>
      <name val="ＭＳ Ｐ明朝"/>
      <family val="1"/>
      <charset val="128"/>
    </font>
    <font>
      <sz val="10"/>
      <color theme="3" tint="0.79998168889431442"/>
      <name val="ＭＳ Ｐ明朝"/>
      <family val="1"/>
      <charset val="128"/>
    </font>
    <font>
      <sz val="6"/>
      <color rgb="FF0070C0"/>
      <name val="ＭＳ Ｐゴシック"/>
      <family val="3"/>
      <charset val="128"/>
    </font>
    <font>
      <sz val="8"/>
      <color theme="3"/>
      <name val="ＭＳ Ｐゴシック"/>
      <family val="3"/>
      <charset val="128"/>
    </font>
    <font>
      <sz val="10"/>
      <color rgb="FF002060"/>
      <name val="ＭＳ ゴシック"/>
      <family val="3"/>
      <charset val="128"/>
    </font>
    <font>
      <sz val="16"/>
      <name val="ＭＳ Ｐゴシック"/>
      <family val="3"/>
      <charset val="128"/>
    </font>
    <font>
      <b/>
      <sz val="12"/>
      <color indexed="23"/>
      <name val="ＭＳ Ｐゴシック"/>
      <family val="3"/>
      <charset val="128"/>
    </font>
    <font>
      <b/>
      <sz val="12"/>
      <color indexed="16"/>
      <name val="ＭＳ Ｐゴシック"/>
      <family val="3"/>
      <charset val="128"/>
    </font>
    <font>
      <sz val="10"/>
      <color theme="0" tint="-0.499984740745262"/>
      <name val="ＭＳ ゴシック"/>
      <family val="3"/>
      <charset val="128"/>
    </font>
    <font>
      <b/>
      <sz val="10"/>
      <color theme="0" tint="-0.499984740745262"/>
      <name val="ＭＳ ゴシック"/>
      <family val="3"/>
      <charset val="128"/>
    </font>
    <font>
      <b/>
      <sz val="10"/>
      <color rgb="FF002060"/>
      <name val="ＭＳ Ｐゴシック"/>
      <family val="3"/>
      <charset val="128"/>
    </font>
    <font>
      <sz val="10"/>
      <color theme="0" tint="-0.499984740745262"/>
      <name val="ＭＳ Ｐゴシック"/>
      <family val="3"/>
      <charset val="128"/>
    </font>
    <font>
      <sz val="9"/>
      <color theme="0" tint="-0.499984740745262"/>
      <name val="ＭＳ Ｐゴシック"/>
      <family val="3"/>
      <charset val="128"/>
    </font>
    <font>
      <b/>
      <sz val="10"/>
      <color indexed="23"/>
      <name val="ＭＳ Ｐゴシック"/>
      <family val="3"/>
      <charset val="128"/>
    </font>
    <font>
      <sz val="10"/>
      <color rgb="FF0070C0"/>
      <name val="ＭＳ Ｐ明朝"/>
      <family val="1"/>
      <charset val="128"/>
    </font>
    <font>
      <sz val="6"/>
      <name val="ＭＳ Ｐゴシック"/>
      <family val="2"/>
      <charset val="128"/>
      <scheme val="minor"/>
    </font>
    <font>
      <sz val="10"/>
      <color theme="0" tint="-0.34998626667073579"/>
      <name val="ＭＳ Ｐゴシック"/>
      <family val="3"/>
      <charset val="128"/>
    </font>
    <font>
      <sz val="6"/>
      <color rgb="FFFF0000"/>
      <name val="ＭＳ Ｐゴシック"/>
      <family val="3"/>
      <charset val="128"/>
    </font>
    <font>
      <b/>
      <sz val="12"/>
      <color rgb="FFFF0000"/>
      <name val="ＭＳ 明朝"/>
      <family val="1"/>
      <charset val="128"/>
    </font>
    <font>
      <b/>
      <sz val="12"/>
      <color theme="3" tint="0.39997558519241921"/>
      <name val="ＭＳ 明朝"/>
      <family val="1"/>
      <charset val="128"/>
    </font>
    <font>
      <sz val="10"/>
      <color rgb="FFFF0000"/>
      <name val="ＭＳ Ｐ明朝"/>
      <family val="1"/>
      <charset val="128"/>
    </font>
    <font>
      <b/>
      <sz val="16"/>
      <color rgb="FFFF0000"/>
      <name val="ＭＳ ゴシック"/>
      <family val="3"/>
      <charset val="128"/>
    </font>
    <font>
      <b/>
      <sz val="12"/>
      <name val="ＭＳ ゴシック"/>
      <family val="3"/>
      <charset val="128"/>
    </font>
    <font>
      <sz val="9"/>
      <color rgb="FF0070C0"/>
      <name val="ＭＳ Ｐ明朝"/>
      <family val="1"/>
      <charset val="128"/>
    </font>
    <font>
      <sz val="9"/>
      <color rgb="FFFF0000"/>
      <name val="ＭＳ Ｐ明朝"/>
      <family val="1"/>
      <charset val="128"/>
    </font>
    <font>
      <sz val="9"/>
      <color rgb="FF0070C0"/>
      <name val="ＭＳ Ｐゴシック"/>
      <family val="3"/>
      <charset val="128"/>
    </font>
    <font>
      <sz val="10"/>
      <color theme="0" tint="-0.34998626667073579"/>
      <name val="ＭＳ ゴシック"/>
      <family val="3"/>
      <charset val="128"/>
    </font>
    <font>
      <b/>
      <sz val="10"/>
      <color rgb="FF0070C0"/>
      <name val="ＭＳ Ｐ明朝"/>
      <family val="1"/>
      <charset val="128"/>
    </font>
    <font>
      <b/>
      <sz val="10"/>
      <color rgb="FFFF0000"/>
      <name val="ＭＳ Ｐ明朝"/>
      <family val="1"/>
      <charset val="128"/>
    </font>
    <font>
      <b/>
      <sz val="10"/>
      <name val="ＭＳ 明朝"/>
      <family val="1"/>
      <charset val="128"/>
    </font>
    <font>
      <b/>
      <sz val="9"/>
      <name val="ＭＳ Ｐ明朝"/>
      <family val="1"/>
      <charset val="128"/>
    </font>
    <font>
      <sz val="9"/>
      <color rgb="FFFF0000"/>
      <name val="ＭＳ Ｐゴシック"/>
      <family val="3"/>
      <charset val="128"/>
    </font>
  </fonts>
  <fills count="26">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indexed="41"/>
        <bgColor indexed="47"/>
      </patternFill>
    </fill>
    <fill>
      <patternFill patternType="solid">
        <fgColor indexed="44"/>
        <bgColor indexed="64"/>
      </patternFill>
    </fill>
    <fill>
      <patternFill patternType="solid">
        <fgColor indexed="22"/>
        <bgColor indexed="64"/>
      </patternFill>
    </fill>
    <fill>
      <patternFill patternType="solid">
        <fgColor indexed="9"/>
        <bgColor indexed="64"/>
      </patternFill>
    </fill>
    <fill>
      <patternFill patternType="solid">
        <fgColor rgb="FFFFFF66"/>
        <bgColor indexed="64"/>
      </patternFill>
    </fill>
    <fill>
      <patternFill patternType="solid">
        <fgColor rgb="FF99CCFF"/>
        <bgColor indexed="64"/>
      </patternFill>
    </fill>
    <fill>
      <patternFill patternType="solid">
        <fgColor theme="0"/>
        <bgColor indexed="64"/>
      </patternFill>
    </fill>
    <fill>
      <patternFill patternType="solid">
        <fgColor rgb="FFFFFF99"/>
        <bgColor indexed="64"/>
      </patternFill>
    </fill>
    <fill>
      <patternFill patternType="solid">
        <fgColor rgb="FFE5F8FF"/>
        <bgColor indexed="64"/>
      </patternFill>
    </fill>
    <fill>
      <patternFill patternType="solid">
        <fgColor indexed="4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rgb="FFCCECFF"/>
        <bgColor indexed="64"/>
      </patternFill>
    </fill>
    <fill>
      <patternFill patternType="solid">
        <fgColor rgb="FFFFE38B"/>
        <bgColor indexed="64"/>
      </patternFill>
    </fill>
    <fill>
      <patternFill patternType="solid">
        <fgColor rgb="FFFFFFE5"/>
        <bgColor indexed="64"/>
      </patternFill>
    </fill>
    <fill>
      <patternFill patternType="solid">
        <fgColor rgb="FF92D050"/>
        <bgColor indexed="64"/>
      </patternFill>
    </fill>
    <fill>
      <patternFill patternType="solid">
        <fgColor rgb="FFC0C0C0"/>
        <bgColor indexed="64"/>
      </patternFill>
    </fill>
    <fill>
      <patternFill patternType="solid">
        <fgColor rgb="FFFFFFCC"/>
        <bgColor indexed="64"/>
      </patternFill>
    </fill>
    <fill>
      <patternFill patternType="solid">
        <fgColor rgb="FFFFF0E1"/>
        <bgColor indexed="64"/>
      </patternFill>
    </fill>
  </fills>
  <borders count="11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hair">
        <color indexed="64"/>
      </left>
      <right style="hair">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dotted">
        <color auto="1"/>
      </top>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diagonalDown="1">
      <left style="thin">
        <color indexed="64"/>
      </left>
      <right style="thin">
        <color indexed="64"/>
      </right>
      <top style="thin">
        <color indexed="64"/>
      </top>
      <bottom style="hair">
        <color indexed="64"/>
      </bottom>
      <diagonal style="thin">
        <color indexed="64"/>
      </diagonal>
    </border>
    <border diagonalUp="1" diagonalDown="1">
      <left style="thin">
        <color indexed="64"/>
      </left>
      <right style="thin">
        <color indexed="64"/>
      </right>
      <top style="hair">
        <color indexed="64"/>
      </top>
      <bottom style="hair">
        <color indexed="64"/>
      </bottom>
      <diagonal style="thin">
        <color indexed="64"/>
      </diagonal>
    </border>
    <border diagonalUp="1" diagonalDown="1">
      <left style="thin">
        <color indexed="64"/>
      </left>
      <right style="thin">
        <color indexed="64"/>
      </right>
      <top style="hair">
        <color indexed="64"/>
      </top>
      <bottom style="thin">
        <color indexed="64"/>
      </bottom>
      <diagonal style="thin">
        <color indexed="64"/>
      </diagonal>
    </border>
    <border>
      <left/>
      <right style="medium">
        <color indexed="64"/>
      </right>
      <top style="thin">
        <color indexed="64"/>
      </top>
      <bottom/>
      <diagonal/>
    </border>
    <border>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diagonalUp="1" diagonalDown="1">
      <left style="thin">
        <color indexed="64"/>
      </left>
      <right style="thin">
        <color indexed="64"/>
      </right>
      <top style="thin">
        <color indexed="64"/>
      </top>
      <bottom style="hair">
        <color indexed="64"/>
      </bottom>
      <diagonal style="hair">
        <color indexed="64"/>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medium">
        <color indexed="64"/>
      </left>
      <right style="medium">
        <color indexed="64"/>
      </right>
      <top/>
      <bottom style="medium">
        <color indexed="64"/>
      </bottom>
      <diagonal/>
    </border>
    <border>
      <left/>
      <right style="medium">
        <color indexed="64"/>
      </right>
      <top style="thin">
        <color indexed="64"/>
      </top>
      <bottom style="double">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12">
    <xf numFmtId="0" fontId="0" fillId="0" borderId="0">
      <alignment vertical="center"/>
    </xf>
    <xf numFmtId="182" fontId="38" fillId="0" borderId="0" applyFill="0" applyBorder="0" applyAlignment="0"/>
    <xf numFmtId="0" fontId="39" fillId="0" borderId="1" applyNumberFormat="0" applyAlignment="0" applyProtection="0">
      <alignment horizontal="left" vertical="center"/>
    </xf>
    <xf numFmtId="0" fontId="39" fillId="0" borderId="2">
      <alignment horizontal="left" vertical="center"/>
    </xf>
    <xf numFmtId="0" fontId="40" fillId="0" borderId="0"/>
    <xf numFmtId="0" fontId="42" fillId="0" borderId="0" applyNumberFormat="0" applyFill="0" applyBorder="0" applyAlignment="0" applyProtection="0">
      <alignment vertical="top"/>
      <protection locked="0"/>
    </xf>
    <xf numFmtId="183" fontId="17" fillId="2" borderId="3" applyFont="0" applyFill="0" applyBorder="0" applyAlignment="0" applyProtection="0"/>
    <xf numFmtId="38" fontId="1" fillId="0" borderId="0" applyFont="0" applyFill="0" applyBorder="0" applyAlignment="0" applyProtection="0">
      <alignment vertical="center"/>
    </xf>
    <xf numFmtId="0" fontId="41" fillId="0" borderId="0">
      <alignment vertical="center"/>
    </xf>
    <xf numFmtId="0" fontId="6" fillId="0" borderId="0"/>
    <xf numFmtId="0" fontId="11" fillId="0" borderId="0">
      <alignment vertical="center"/>
    </xf>
    <xf numFmtId="6" fontId="1" fillId="0" borderId="0" applyFont="0" applyFill="0" applyBorder="0" applyAlignment="0" applyProtection="0">
      <alignment vertical="center"/>
    </xf>
  </cellStyleXfs>
  <cellXfs count="693">
    <xf numFmtId="0" fontId="0" fillId="0" borderId="0" xfId="0">
      <alignment vertical="center"/>
    </xf>
    <xf numFmtId="0" fontId="4" fillId="3" borderId="0" xfId="0" applyFont="1" applyFill="1" applyAlignment="1">
      <alignment horizontal="center" vertical="center"/>
    </xf>
    <xf numFmtId="0" fontId="4" fillId="0" borderId="0" xfId="0" applyFont="1">
      <alignment vertical="center"/>
    </xf>
    <xf numFmtId="0" fontId="4" fillId="0" borderId="0" xfId="0" applyFont="1" applyAlignment="1"/>
    <xf numFmtId="0" fontId="5" fillId="3" borderId="0" xfId="0" applyFont="1" applyFill="1" applyAlignment="1">
      <alignment horizontal="center" vertical="center" shrinkToFit="1"/>
    </xf>
    <xf numFmtId="0" fontId="5" fillId="3" borderId="0" xfId="0" applyFont="1" applyFill="1" applyAlignment="1">
      <alignment horizontal="center" vertical="center" wrapText="1"/>
    </xf>
    <xf numFmtId="0" fontId="4" fillId="0" borderId="0" xfId="0" applyFont="1" applyAlignment="1">
      <alignment horizontal="center" vertical="center"/>
    </xf>
    <xf numFmtId="0" fontId="8" fillId="3" borderId="9" xfId="0" applyFont="1" applyFill="1" applyBorder="1" applyAlignment="1">
      <alignment horizontal="center" vertical="center"/>
    </xf>
    <xf numFmtId="0" fontId="11" fillId="0" borderId="0" xfId="0" applyFont="1">
      <alignment vertical="center"/>
    </xf>
    <xf numFmtId="0" fontId="11" fillId="0" borderId="0" xfId="0" applyFont="1" applyAlignment="1"/>
    <xf numFmtId="0" fontId="5" fillId="5" borderId="16" xfId="0" applyFont="1" applyFill="1" applyBorder="1" applyAlignment="1">
      <alignment horizontal="center" vertical="center"/>
    </xf>
    <xf numFmtId="0" fontId="5" fillId="5" borderId="16" xfId="0" applyFont="1" applyFill="1" applyBorder="1" applyAlignment="1">
      <alignment horizontal="left" vertical="center"/>
    </xf>
    <xf numFmtId="0" fontId="6" fillId="0" borderId="6" xfId="0" applyFont="1" applyBorder="1" applyAlignment="1" applyProtection="1">
      <alignment horizontal="center" vertical="center" shrinkToFit="1"/>
      <protection locked="0"/>
    </xf>
    <xf numFmtId="0" fontId="23" fillId="0" borderId="0" xfId="0" applyFont="1" applyAlignment="1" applyProtection="1">
      <alignment horizontal="right" vertical="center"/>
      <protection locked="0"/>
    </xf>
    <xf numFmtId="0" fontId="35" fillId="0" borderId="0" xfId="0" applyFont="1">
      <alignment vertical="center"/>
    </xf>
    <xf numFmtId="0" fontId="36" fillId="0" borderId="0" xfId="0" applyFont="1">
      <alignment vertical="center"/>
    </xf>
    <xf numFmtId="0" fontId="37" fillId="0" borderId="0" xfId="0" applyFont="1">
      <alignment vertical="center"/>
    </xf>
    <xf numFmtId="181" fontId="36" fillId="0" borderId="0" xfId="0" applyNumberFormat="1" applyFont="1">
      <alignment vertical="center"/>
    </xf>
    <xf numFmtId="49" fontId="36" fillId="0" borderId="0" xfId="0" applyNumberFormat="1" applyFont="1">
      <alignment vertical="center"/>
    </xf>
    <xf numFmtId="0" fontId="0" fillId="0" borderId="0" xfId="0" applyProtection="1">
      <alignment vertical="center"/>
      <protection hidden="1"/>
    </xf>
    <xf numFmtId="0" fontId="0" fillId="0" borderId="0" xfId="0" applyAlignment="1" applyProtection="1">
      <alignment horizontal="left" vertical="top" wrapText="1"/>
      <protection hidden="1"/>
    </xf>
    <xf numFmtId="0" fontId="0" fillId="0" borderId="0" xfId="0" applyAlignment="1" applyProtection="1">
      <alignment horizontal="right" vertical="top"/>
      <protection hidden="1"/>
    </xf>
    <xf numFmtId="0" fontId="0" fillId="0" borderId="59" xfId="0" applyBorder="1" applyProtection="1">
      <alignment vertical="center"/>
      <protection hidden="1"/>
    </xf>
    <xf numFmtId="0" fontId="0" fillId="0" borderId="5" xfId="0" applyBorder="1" applyProtection="1">
      <alignment vertical="center"/>
      <protection hidden="1"/>
    </xf>
    <xf numFmtId="0" fontId="0" fillId="10" borderId="59" xfId="0" applyFill="1" applyBorder="1" applyAlignment="1" applyProtection="1">
      <alignment horizontal="center" vertical="center"/>
      <protection hidden="1"/>
    </xf>
    <xf numFmtId="0" fontId="0" fillId="10" borderId="5" xfId="0" applyFill="1" applyBorder="1" applyProtection="1">
      <alignment vertical="center"/>
      <protection hidden="1"/>
    </xf>
    <xf numFmtId="0" fontId="0" fillId="0" borderId="5" xfId="0" applyBorder="1" applyAlignment="1" applyProtection="1">
      <alignment vertical="center" shrinkToFit="1"/>
      <protection hidden="1"/>
    </xf>
    <xf numFmtId="0" fontId="0" fillId="0" borderId="62" xfId="0" applyBorder="1" applyProtection="1">
      <alignment vertical="center"/>
      <protection hidden="1"/>
    </xf>
    <xf numFmtId="0" fontId="0" fillId="0" borderId="63" xfId="0" applyBorder="1" applyProtection="1">
      <alignment vertical="center"/>
      <protection hidden="1"/>
    </xf>
    <xf numFmtId="0" fontId="0" fillId="0" borderId="0" xfId="0" applyAlignment="1" applyProtection="1">
      <alignment horizontal="left" vertical="top"/>
      <protection hidden="1"/>
    </xf>
    <xf numFmtId="0" fontId="0" fillId="0" borderId="0" xfId="0" applyAlignment="1" applyProtection="1">
      <alignment horizontal="right" vertical="center"/>
      <protection hidden="1"/>
    </xf>
    <xf numFmtId="38" fontId="6" fillId="0" borderId="5" xfId="7" applyFont="1" applyBorder="1" applyAlignment="1" applyProtection="1">
      <alignment horizontal="center" vertical="center"/>
      <protection hidden="1"/>
    </xf>
    <xf numFmtId="0" fontId="11" fillId="8" borderId="73" xfId="9" applyFont="1" applyFill="1" applyBorder="1" applyAlignment="1" applyProtection="1">
      <alignment horizontal="center" vertical="center"/>
      <protection locked="0"/>
    </xf>
    <xf numFmtId="180" fontId="11" fillId="8" borderId="74" xfId="9" applyNumberFormat="1" applyFont="1" applyFill="1" applyBorder="1" applyAlignment="1" applyProtection="1">
      <alignment horizontal="center" vertical="center"/>
      <protection locked="0"/>
    </xf>
    <xf numFmtId="0" fontId="0" fillId="0" borderId="80" xfId="0" applyBorder="1" applyProtection="1">
      <alignment vertical="center"/>
      <protection hidden="1"/>
    </xf>
    <xf numFmtId="0" fontId="0" fillId="0" borderId="81" xfId="0" applyBorder="1" applyProtection="1">
      <alignment vertical="center"/>
      <protection hidden="1"/>
    </xf>
    <xf numFmtId="0" fontId="0" fillId="0" borderId="82" xfId="0" applyBorder="1" applyProtection="1">
      <alignment vertical="center"/>
      <protection hidden="1"/>
    </xf>
    <xf numFmtId="3" fontId="28" fillId="0" borderId="7" xfId="0" applyNumberFormat="1" applyFont="1" applyBorder="1" applyAlignment="1" applyProtection="1">
      <alignment horizontal="right" vertical="center" indent="1"/>
      <protection hidden="1"/>
    </xf>
    <xf numFmtId="3" fontId="28" fillId="0" borderId="36" xfId="0" applyNumberFormat="1" applyFont="1" applyBorder="1" applyAlignment="1" applyProtection="1">
      <alignment horizontal="right" vertical="center" indent="1"/>
      <protection hidden="1"/>
    </xf>
    <xf numFmtId="3" fontId="21" fillId="0" borderId="32" xfId="0" applyNumberFormat="1" applyFont="1" applyBorder="1" applyAlignment="1" applyProtection="1">
      <alignment horizontal="right" vertical="center" indent="1"/>
      <protection hidden="1"/>
    </xf>
    <xf numFmtId="2" fontId="11" fillId="0" borderId="7" xfId="9" applyNumberFormat="1" applyFont="1" applyBorder="1" applyAlignment="1" applyProtection="1">
      <alignment vertical="center"/>
      <protection locked="0"/>
    </xf>
    <xf numFmtId="0" fontId="7" fillId="0" borderId="59" xfId="0" applyFont="1" applyBorder="1" applyProtection="1">
      <alignment vertical="center"/>
      <protection hidden="1"/>
    </xf>
    <xf numFmtId="0" fontId="5" fillId="17" borderId="0" xfId="0" applyFont="1" applyFill="1" applyAlignment="1">
      <alignment horizontal="center" vertical="center"/>
    </xf>
    <xf numFmtId="0" fontId="5" fillId="17" borderId="0" xfId="0" applyFont="1" applyFill="1">
      <alignment vertical="center"/>
    </xf>
    <xf numFmtId="0" fontId="7" fillId="17" borderId="0" xfId="0" applyFont="1" applyFill="1" applyAlignment="1">
      <alignment horizontal="center" vertical="center"/>
    </xf>
    <xf numFmtId="178" fontId="6" fillId="0" borderId="21" xfId="7" applyNumberFormat="1" applyFont="1" applyBorder="1" applyAlignment="1" applyProtection="1">
      <alignment horizontal="center" vertical="center"/>
      <protection hidden="1"/>
    </xf>
    <xf numFmtId="178" fontId="6" fillId="0" borderId="24" xfId="7" applyNumberFormat="1" applyFont="1" applyBorder="1" applyAlignment="1" applyProtection="1">
      <alignment horizontal="center" vertical="center"/>
      <protection hidden="1"/>
    </xf>
    <xf numFmtId="0" fontId="4" fillId="17" borderId="9" xfId="0" applyFont="1" applyFill="1" applyBorder="1">
      <alignment vertical="center"/>
    </xf>
    <xf numFmtId="0" fontId="12" fillId="0" borderId="0" xfId="0" applyFont="1">
      <alignment vertical="center"/>
    </xf>
    <xf numFmtId="0" fontId="8" fillId="0" borderId="0" xfId="0" applyFont="1" applyAlignment="1"/>
    <xf numFmtId="0" fontId="13" fillId="0" borderId="0" xfId="0" applyFont="1" applyAlignment="1"/>
    <xf numFmtId="0" fontId="4" fillId="3" borderId="9" xfId="0" applyFont="1" applyFill="1" applyBorder="1">
      <alignment vertical="center"/>
    </xf>
    <xf numFmtId="0" fontId="11" fillId="3" borderId="9" xfId="0" applyFont="1" applyFill="1" applyBorder="1" applyAlignment="1"/>
    <xf numFmtId="0" fontId="4" fillId="3" borderId="9" xfId="0" applyFont="1" applyFill="1" applyBorder="1" applyAlignment="1"/>
    <xf numFmtId="0" fontId="4" fillId="0" borderId="9" xfId="0" applyFont="1" applyBorder="1">
      <alignment vertical="center"/>
    </xf>
    <xf numFmtId="0" fontId="60" fillId="0" borderId="0" xfId="0" applyFont="1">
      <alignment vertical="center"/>
    </xf>
    <xf numFmtId="0" fontId="4" fillId="0" borderId="9" xfId="0" applyFont="1" applyBorder="1" applyAlignment="1">
      <alignment horizontal="center" vertical="center"/>
    </xf>
    <xf numFmtId="0" fontId="11" fillId="0" borderId="9" xfId="0" applyFont="1" applyBorder="1" applyAlignment="1"/>
    <xf numFmtId="0" fontId="4" fillId="0" borderId="9" xfId="0" applyFont="1" applyBorder="1" applyAlignment="1"/>
    <xf numFmtId="0" fontId="36" fillId="0" borderId="0" xfId="0" applyFont="1" applyAlignment="1"/>
    <xf numFmtId="0" fontId="4" fillId="0" borderId="0" xfId="0" applyFont="1" applyAlignment="1">
      <alignment horizontal="center"/>
    </xf>
    <xf numFmtId="0" fontId="36" fillId="4" borderId="21" xfId="0" applyFont="1" applyFill="1" applyBorder="1">
      <alignment vertical="center"/>
    </xf>
    <xf numFmtId="0" fontId="36" fillId="4" borderId="22" xfId="0" applyFont="1" applyFill="1" applyBorder="1">
      <alignment vertical="center"/>
    </xf>
    <xf numFmtId="0" fontId="36" fillId="4" borderId="24" xfId="0" applyFont="1" applyFill="1" applyBorder="1">
      <alignment vertical="center"/>
    </xf>
    <xf numFmtId="0" fontId="36" fillId="0" borderId="0" xfId="0" applyFont="1" applyAlignment="1">
      <alignment horizontal="center"/>
    </xf>
    <xf numFmtId="0" fontId="36" fillId="0" borderId="9" xfId="0" applyFont="1" applyBorder="1">
      <alignment vertical="center"/>
    </xf>
    <xf numFmtId="0" fontId="17" fillId="0" borderId="9" xfId="0" applyFont="1" applyBorder="1">
      <alignment vertical="center"/>
    </xf>
    <xf numFmtId="0" fontId="37" fillId="0" borderId="0" xfId="0" applyFont="1" applyAlignment="1">
      <alignment horizontal="center"/>
    </xf>
    <xf numFmtId="0" fontId="37" fillId="0" borderId="9" xfId="0" applyFont="1" applyBorder="1">
      <alignment vertical="center"/>
    </xf>
    <xf numFmtId="0" fontId="0" fillId="0" borderId="9" xfId="0" applyBorder="1">
      <alignment vertical="center"/>
    </xf>
    <xf numFmtId="0" fontId="36" fillId="0" borderId="9" xfId="0" applyFont="1" applyBorder="1" applyAlignment="1">
      <alignment horizontal="center"/>
    </xf>
    <xf numFmtId="0" fontId="36" fillId="23" borderId="0" xfId="0" applyFont="1" applyFill="1">
      <alignment vertical="center"/>
    </xf>
    <xf numFmtId="49" fontId="35" fillId="23" borderId="0" xfId="0" applyNumberFormat="1" applyFont="1" applyFill="1" applyAlignment="1">
      <alignment vertical="center" shrinkToFit="1"/>
    </xf>
    <xf numFmtId="0" fontId="35" fillId="23" borderId="0" xfId="0" applyFont="1" applyFill="1">
      <alignment vertical="center"/>
    </xf>
    <xf numFmtId="0" fontId="16" fillId="0" borderId="0" xfId="0" applyFont="1">
      <alignment vertical="center"/>
    </xf>
    <xf numFmtId="0" fontId="36" fillId="12" borderId="22" xfId="0" applyFont="1" applyFill="1" applyBorder="1">
      <alignment vertical="center"/>
    </xf>
    <xf numFmtId="0" fontId="63" fillId="0" borderId="0" xfId="0" applyFont="1" applyAlignment="1">
      <alignment horizontal="center" vertical="top"/>
    </xf>
    <xf numFmtId="0" fontId="60" fillId="0" borderId="0" xfId="0" applyFont="1" applyAlignment="1"/>
    <xf numFmtId="0" fontId="61" fillId="0" borderId="0" xfId="0" applyFont="1" applyAlignment="1"/>
    <xf numFmtId="0" fontId="62" fillId="0" borderId="0" xfId="0" applyFont="1" applyAlignment="1">
      <alignment horizontal="left"/>
    </xf>
    <xf numFmtId="0" fontId="59" fillId="0" borderId="0" xfId="0" applyFont="1" applyAlignment="1">
      <alignment horizontal="left"/>
    </xf>
    <xf numFmtId="0" fontId="59" fillId="0" borderId="0" xfId="0" applyFont="1" applyAlignment="1">
      <alignment horizontal="left" vertical="center"/>
    </xf>
    <xf numFmtId="0" fontId="12" fillId="0" borderId="21" xfId="0" applyFont="1" applyBorder="1" applyAlignment="1" applyProtection="1">
      <alignment horizontal="center" vertical="center" shrinkToFit="1"/>
      <protection locked="0"/>
    </xf>
    <xf numFmtId="0" fontId="12" fillId="0" borderId="22"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0" fontId="36" fillId="0" borderId="0" xfId="0" applyFont="1" applyAlignment="1">
      <alignment horizontal="center" vertical="center" justifyLastLine="1"/>
    </xf>
    <xf numFmtId="0" fontId="4" fillId="0" borderId="0" xfId="0" applyFont="1" applyAlignment="1">
      <alignment horizontal="right" vertical="center"/>
    </xf>
    <xf numFmtId="0" fontId="12" fillId="0" borderId="0" xfId="0" applyFont="1" applyAlignment="1">
      <alignment horizontal="center" vertical="center" shrinkToFit="1"/>
    </xf>
    <xf numFmtId="0" fontId="12" fillId="21" borderId="46" xfId="0" applyFont="1" applyFill="1" applyBorder="1" applyAlignment="1">
      <alignment horizontal="center" vertical="center" wrapText="1"/>
    </xf>
    <xf numFmtId="0" fontId="5" fillId="0" borderId="0" xfId="0" applyFont="1" applyAlignment="1"/>
    <xf numFmtId="0" fontId="6" fillId="0" borderId="0" xfId="0" applyFont="1" applyAlignment="1">
      <alignment horizontal="center" vertical="center"/>
    </xf>
    <xf numFmtId="0" fontId="12" fillId="21" borderId="14" xfId="0" applyFont="1" applyFill="1" applyBorder="1" applyAlignment="1">
      <alignment horizontal="center" vertical="center" wrapText="1" shrinkToFit="1"/>
    </xf>
    <xf numFmtId="177" fontId="12" fillId="21" borderId="89" xfId="0" applyNumberFormat="1" applyFont="1" applyFill="1" applyBorder="1" applyAlignment="1">
      <alignment horizontal="center" vertical="center" justifyLastLine="1"/>
    </xf>
    <xf numFmtId="179" fontId="8" fillId="21" borderId="11" xfId="0" applyNumberFormat="1" applyFont="1" applyFill="1" applyBorder="1" applyAlignment="1">
      <alignment horizontal="center" vertical="center" shrinkToFit="1"/>
    </xf>
    <xf numFmtId="3" fontId="8" fillId="21" borderId="90" xfId="0" applyNumberFormat="1" applyFont="1" applyFill="1" applyBorder="1" applyAlignment="1">
      <alignment horizontal="center" vertical="center"/>
    </xf>
    <xf numFmtId="38" fontId="12" fillId="0" borderId="7" xfId="7" applyFont="1" applyBorder="1" applyAlignment="1" applyProtection="1">
      <alignment horizontal="center" vertical="center"/>
    </xf>
    <xf numFmtId="0" fontId="6" fillId="0" borderId="0" xfId="0" applyFont="1">
      <alignment vertical="center"/>
    </xf>
    <xf numFmtId="0" fontId="22" fillId="0" borderId="4" xfId="0" applyFont="1" applyBorder="1" applyProtection="1">
      <alignment vertical="center"/>
      <protection locked="0"/>
    </xf>
    <xf numFmtId="0" fontId="11" fillId="0" borderId="71" xfId="9" applyFont="1" applyBorder="1" applyAlignment="1" applyProtection="1">
      <alignment horizontal="center" vertical="center"/>
      <protection locked="0"/>
    </xf>
    <xf numFmtId="0" fontId="6" fillId="0" borderId="0" xfId="9"/>
    <xf numFmtId="0" fontId="6" fillId="12" borderId="0" xfId="9" applyFill="1"/>
    <xf numFmtId="0" fontId="48" fillId="12" borderId="0" xfId="9" applyFont="1" applyFill="1"/>
    <xf numFmtId="0" fontId="6" fillId="0" borderId="0" xfId="9" applyAlignment="1">
      <alignment vertical="center"/>
    </xf>
    <xf numFmtId="0" fontId="6" fillId="12" borderId="68" xfId="9" applyFill="1" applyBorder="1" applyAlignment="1">
      <alignment horizontal="center" vertical="center" shrinkToFit="1"/>
    </xf>
    <xf numFmtId="0" fontId="6" fillId="0" borderId="0" xfId="9" applyAlignment="1">
      <alignment horizontal="center" vertical="center"/>
    </xf>
    <xf numFmtId="0" fontId="11" fillId="12" borderId="71" xfId="9" applyFont="1" applyFill="1" applyBorder="1" applyAlignment="1">
      <alignment horizontal="center" vertical="center"/>
    </xf>
    <xf numFmtId="0" fontId="6" fillId="0" borderId="0" xfId="9" applyAlignment="1">
      <alignment horizontal="center" vertical="center" wrapText="1"/>
    </xf>
    <xf numFmtId="0" fontId="6" fillId="12" borderId="56" xfId="9" applyFill="1" applyBorder="1" applyAlignment="1">
      <alignment horizontal="center" vertical="center"/>
    </xf>
    <xf numFmtId="0" fontId="6" fillId="12" borderId="58" xfId="9" applyFill="1" applyBorder="1" applyAlignment="1">
      <alignment horizontal="center" vertical="center"/>
    </xf>
    <xf numFmtId="0" fontId="11" fillId="12" borderId="59" xfId="9" applyFont="1" applyFill="1" applyBorder="1" applyAlignment="1">
      <alignment horizontal="center" vertical="center" wrapText="1"/>
    </xf>
    <xf numFmtId="0" fontId="11" fillId="12" borderId="73" xfId="9" applyFont="1" applyFill="1" applyBorder="1" applyAlignment="1">
      <alignment horizontal="center" vertical="center"/>
    </xf>
    <xf numFmtId="180" fontId="11" fillId="12" borderId="74" xfId="9" applyNumberFormat="1" applyFont="1" applyFill="1" applyBorder="1" applyAlignment="1">
      <alignment horizontal="center" vertical="center"/>
    </xf>
    <xf numFmtId="185" fontId="6" fillId="0" borderId="0" xfId="9" applyNumberFormat="1" applyAlignment="1">
      <alignment horizontal="right" vertical="center"/>
    </xf>
    <xf numFmtId="0" fontId="6" fillId="12" borderId="62" xfId="9" applyFill="1" applyBorder="1" applyAlignment="1">
      <alignment horizontal="center" vertical="center"/>
    </xf>
    <xf numFmtId="0" fontId="49" fillId="13" borderId="0" xfId="9" applyFont="1" applyFill="1" applyAlignment="1">
      <alignment horizontal="left" indent="1"/>
    </xf>
    <xf numFmtId="0" fontId="50" fillId="13" borderId="0" xfId="9" applyFont="1" applyFill="1" applyAlignment="1">
      <alignment vertical="center"/>
    </xf>
    <xf numFmtId="0" fontId="51" fillId="13" borderId="0" xfId="9" applyFont="1" applyFill="1" applyAlignment="1">
      <alignment vertical="center" textRotation="255"/>
    </xf>
    <xf numFmtId="0" fontId="52" fillId="13" borderId="0" xfId="9" applyFont="1" applyFill="1"/>
    <xf numFmtId="49" fontId="52" fillId="13" borderId="0" xfId="9" applyNumberFormat="1" applyFont="1" applyFill="1" applyAlignment="1">
      <alignment vertical="center"/>
    </xf>
    <xf numFmtId="0" fontId="52" fillId="13" borderId="0" xfId="9" applyFont="1" applyFill="1" applyAlignment="1">
      <alignment vertical="center"/>
    </xf>
    <xf numFmtId="185" fontId="52" fillId="13" borderId="0" xfId="9" applyNumberFormat="1" applyFont="1" applyFill="1" applyAlignment="1">
      <alignment vertical="center"/>
    </xf>
    <xf numFmtId="49" fontId="52" fillId="13" borderId="0" xfId="9" applyNumberFormat="1" applyFont="1" applyFill="1" applyAlignment="1">
      <alignment horizontal="center" vertical="center"/>
    </xf>
    <xf numFmtId="0" fontId="51" fillId="13" borderId="0" xfId="9" applyFont="1" applyFill="1" applyAlignment="1">
      <alignment horizontal="center" vertical="center" textRotation="255"/>
    </xf>
    <xf numFmtId="0" fontId="52" fillId="13" borderId="0" xfId="9" applyFont="1" applyFill="1" applyAlignment="1">
      <alignment horizontal="center" vertical="center"/>
    </xf>
    <xf numFmtId="0" fontId="52" fillId="13" borderId="0" xfId="9" applyFont="1" applyFill="1" applyAlignment="1">
      <alignment horizontal="right" vertical="center"/>
    </xf>
    <xf numFmtId="185" fontId="52" fillId="13" borderId="0" xfId="9" applyNumberFormat="1" applyFont="1" applyFill="1" applyAlignment="1">
      <alignment horizontal="right" vertical="center"/>
    </xf>
    <xf numFmtId="0" fontId="6" fillId="0" borderId="79" xfId="9" applyBorder="1"/>
    <xf numFmtId="0" fontId="48" fillId="0" borderId="0" xfId="9" applyFont="1" applyAlignment="1">
      <alignment horizontal="left"/>
    </xf>
    <xf numFmtId="0" fontId="48" fillId="0" borderId="0" xfId="9" applyFont="1"/>
    <xf numFmtId="0" fontId="6" fillId="0" borderId="68" xfId="9" applyBorder="1" applyAlignment="1">
      <alignment horizontal="center" vertical="center" shrinkToFit="1"/>
    </xf>
    <xf numFmtId="0" fontId="6" fillId="0" borderId="56" xfId="9" applyBorder="1" applyAlignment="1">
      <alignment horizontal="center" vertical="center"/>
    </xf>
    <xf numFmtId="0" fontId="6" fillId="8" borderId="59" xfId="9" applyFill="1" applyBorder="1" applyAlignment="1">
      <alignment horizontal="center" vertical="center" wrapText="1"/>
    </xf>
    <xf numFmtId="185" fontId="6" fillId="0" borderId="0" xfId="9" applyNumberFormat="1" applyAlignment="1">
      <alignment horizontal="center" vertical="center"/>
    </xf>
    <xf numFmtId="0" fontId="6" fillId="8" borderId="62" xfId="9" applyFill="1" applyBorder="1" applyAlignment="1">
      <alignment horizontal="center" vertical="center"/>
    </xf>
    <xf numFmtId="0" fontId="6" fillId="8" borderId="0" xfId="9" applyFill="1" applyAlignment="1">
      <alignment horizontal="center" vertical="center"/>
    </xf>
    <xf numFmtId="0" fontId="23" fillId="8" borderId="0" xfId="9" applyFont="1" applyFill="1" applyAlignment="1">
      <alignment vertical="center"/>
    </xf>
    <xf numFmtId="0" fontId="11" fillId="8" borderId="0" xfId="9" applyFont="1" applyFill="1" applyAlignment="1">
      <alignment vertical="center" textRotation="255"/>
    </xf>
    <xf numFmtId="0" fontId="6" fillId="11" borderId="0" xfId="9" applyFill="1"/>
    <xf numFmtId="0" fontId="6" fillId="11" borderId="0" xfId="9" applyFill="1" applyAlignment="1">
      <alignment vertical="center"/>
    </xf>
    <xf numFmtId="185" fontId="6" fillId="11" borderId="0" xfId="9" applyNumberFormat="1" applyFill="1" applyAlignment="1">
      <alignment vertical="center"/>
    </xf>
    <xf numFmtId="185" fontId="6" fillId="0" borderId="0" xfId="9" applyNumberFormat="1" applyAlignment="1">
      <alignment vertical="center"/>
    </xf>
    <xf numFmtId="0" fontId="6" fillId="8" borderId="79" xfId="9" applyFill="1" applyBorder="1"/>
    <xf numFmtId="0" fontId="48" fillId="14" borderId="0" xfId="9" applyFont="1" applyFill="1"/>
    <xf numFmtId="0" fontId="54" fillId="0" borderId="0" xfId="9" applyFont="1" applyAlignment="1">
      <alignment horizontal="center" vertical="center"/>
    </xf>
    <xf numFmtId="185" fontId="54" fillId="0" borderId="0" xfId="9" applyNumberFormat="1" applyFont="1" applyAlignment="1">
      <alignment horizontal="right" vertical="center"/>
    </xf>
    <xf numFmtId="0" fontId="17" fillId="0" borderId="0" xfId="0" applyFont="1" applyAlignment="1">
      <alignment vertical="center" shrinkToFit="1"/>
    </xf>
    <xf numFmtId="0" fontId="65" fillId="0" borderId="0" xfId="0" applyFont="1">
      <alignment vertical="center"/>
    </xf>
    <xf numFmtId="0" fontId="17" fillId="23" borderId="0" xfId="0" applyFont="1" applyFill="1" applyAlignment="1">
      <alignment vertical="center" shrinkToFit="1"/>
    </xf>
    <xf numFmtId="0" fontId="17" fillId="7" borderId="0" xfId="0" applyFont="1" applyFill="1" applyAlignment="1">
      <alignment vertical="center" shrinkToFit="1"/>
    </xf>
    <xf numFmtId="0" fontId="23" fillId="0" borderId="28" xfId="0" applyFont="1" applyBorder="1" applyAlignment="1">
      <alignment horizontal="center" vertical="center"/>
    </xf>
    <xf numFmtId="0" fontId="22" fillId="0" borderId="4" xfId="0" applyFont="1" applyBorder="1">
      <alignment vertical="center"/>
    </xf>
    <xf numFmtId="0" fontId="13" fillId="0" borderId="0" xfId="0" applyFont="1">
      <alignment vertical="center"/>
    </xf>
    <xf numFmtId="0" fontId="6" fillId="19" borderId="5" xfId="0" applyFont="1" applyFill="1" applyBorder="1" applyAlignment="1">
      <alignment horizontal="center" vertical="center"/>
    </xf>
    <xf numFmtId="0" fontId="6" fillId="0" borderId="5"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8" borderId="6" xfId="0" applyFont="1" applyFill="1" applyBorder="1" applyAlignment="1" applyProtection="1">
      <alignment horizontal="center" vertical="center" shrinkToFit="1"/>
      <protection locked="0"/>
    </xf>
    <xf numFmtId="0" fontId="6" fillId="20" borderId="5" xfId="0" applyFont="1" applyFill="1" applyBorder="1" applyAlignment="1">
      <alignment horizontal="center" vertical="center"/>
    </xf>
    <xf numFmtId="0" fontId="6" fillId="8" borderId="7" xfId="0" applyFont="1" applyFill="1" applyBorder="1" applyAlignment="1" applyProtection="1">
      <alignment horizontal="center" vertical="center" shrinkToFit="1"/>
      <protection locked="0"/>
    </xf>
    <xf numFmtId="0" fontId="6" fillId="8" borderId="49" xfId="0" applyFont="1" applyFill="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5" fillId="0" borderId="5" xfId="0" applyFont="1" applyBorder="1" applyAlignment="1">
      <alignment wrapText="1"/>
    </xf>
    <xf numFmtId="0" fontId="5" fillId="18" borderId="47" xfId="0" applyFont="1" applyFill="1" applyBorder="1" applyAlignment="1" applyProtection="1">
      <alignment horizontal="center" shrinkToFit="1"/>
      <protection locked="0"/>
    </xf>
    <xf numFmtId="0" fontId="5" fillId="18" borderId="12" xfId="0" applyFont="1" applyFill="1" applyBorder="1" applyAlignment="1" applyProtection="1">
      <alignment horizontal="left" shrinkToFit="1"/>
      <protection locked="0"/>
    </xf>
    <xf numFmtId="0" fontId="12" fillId="21" borderId="44" xfId="0" applyFont="1" applyFill="1" applyBorder="1" applyAlignment="1">
      <alignment horizontal="center" vertical="center" wrapText="1"/>
    </xf>
    <xf numFmtId="0" fontId="12" fillId="21" borderId="43" xfId="0" applyFont="1" applyFill="1" applyBorder="1" applyAlignment="1">
      <alignment horizontal="center" vertical="center" wrapText="1"/>
    </xf>
    <xf numFmtId="0" fontId="12" fillId="21" borderId="51" xfId="0" applyFont="1" applyFill="1" applyBorder="1" applyAlignment="1">
      <alignment horizontal="center" vertical="center" wrapText="1"/>
    </xf>
    <xf numFmtId="0" fontId="5" fillId="21" borderId="52" xfId="0" applyFont="1" applyFill="1" applyBorder="1" applyAlignment="1">
      <alignment horizontal="center" vertical="center"/>
    </xf>
    <xf numFmtId="0" fontId="12" fillId="0" borderId="4" xfId="0" applyFont="1" applyBorder="1" applyAlignment="1">
      <alignment horizontal="center" vertical="center" wrapText="1"/>
    </xf>
    <xf numFmtId="0" fontId="4" fillId="0" borderId="4" xfId="0" applyFont="1" applyBorder="1">
      <alignment vertical="center"/>
    </xf>
    <xf numFmtId="0" fontId="6" fillId="0" borderId="7" xfId="0" applyFont="1" applyBorder="1" applyAlignment="1" applyProtection="1">
      <alignment horizontal="center" vertical="center" shrinkToFit="1"/>
      <protection locked="0"/>
    </xf>
    <xf numFmtId="0" fontId="5" fillId="0" borderId="5" xfId="0" applyFont="1" applyBorder="1" applyAlignment="1">
      <alignment shrinkToFit="1"/>
    </xf>
    <xf numFmtId="0" fontId="16" fillId="0" borderId="0" xfId="0" applyFont="1" applyAlignment="1">
      <alignment horizontal="center" vertical="top" justifyLastLine="1"/>
    </xf>
    <xf numFmtId="0" fontId="11" fillId="0" borderId="0" xfId="0" applyFont="1" applyAlignment="1">
      <alignment horizontal="center"/>
    </xf>
    <xf numFmtId="0" fontId="6" fillId="0" borderId="96" xfId="0" applyFont="1" applyBorder="1" applyAlignment="1">
      <alignment horizontal="left" vertical="center" shrinkToFit="1"/>
    </xf>
    <xf numFmtId="0" fontId="78" fillId="0" borderId="0" xfId="0" applyFont="1" applyAlignment="1"/>
    <xf numFmtId="0" fontId="79" fillId="0" borderId="4" xfId="0" applyFont="1" applyBorder="1" applyAlignment="1"/>
    <xf numFmtId="0" fontId="4" fillId="0" borderId="94" xfId="0" applyFont="1" applyBorder="1">
      <alignment vertical="center"/>
    </xf>
    <xf numFmtId="0" fontId="4" fillId="0" borderId="95" xfId="0" applyFont="1" applyBorder="1">
      <alignment vertical="center"/>
    </xf>
    <xf numFmtId="0" fontId="4" fillId="0" borderId="97" xfId="0" applyFont="1" applyBorder="1">
      <alignment vertical="center"/>
    </xf>
    <xf numFmtId="0" fontId="4" fillId="0" borderId="98" xfId="0" applyFont="1" applyBorder="1">
      <alignment vertical="center"/>
    </xf>
    <xf numFmtId="0" fontId="4" fillId="0" borderId="99" xfId="0" applyFont="1" applyBorder="1">
      <alignment vertical="center"/>
    </xf>
    <xf numFmtId="0" fontId="8" fillId="0" borderId="0" xfId="0" applyFont="1" applyAlignment="1">
      <alignment horizontal="center"/>
    </xf>
    <xf numFmtId="0" fontId="9" fillId="0" borderId="27" xfId="0" applyFont="1" applyBorder="1" applyAlignment="1">
      <alignment horizontal="right" vertical="center"/>
    </xf>
    <xf numFmtId="0" fontId="5" fillId="0" borderId="9" xfId="0" applyFont="1" applyBorder="1" applyAlignment="1">
      <alignment horizontal="center" vertical="center"/>
    </xf>
    <xf numFmtId="0" fontId="7" fillId="0" borderId="9" xfId="0" applyFont="1" applyBorder="1" applyAlignment="1">
      <alignment horizontal="center" vertical="center"/>
    </xf>
    <xf numFmtId="0" fontId="5" fillId="0" borderId="0" xfId="0" applyFont="1" applyAlignment="1">
      <alignment horizontal="center" vertical="center"/>
    </xf>
    <xf numFmtId="0" fontId="5" fillId="17" borderId="9" xfId="0" applyFont="1" applyFill="1" applyBorder="1">
      <alignment vertical="center"/>
    </xf>
    <xf numFmtId="0" fontId="8" fillId="17" borderId="9" xfId="0" applyFont="1" applyFill="1" applyBorder="1" applyAlignment="1"/>
    <xf numFmtId="0" fontId="5" fillId="17" borderId="9" xfId="0" applyFont="1" applyFill="1" applyBorder="1" applyAlignment="1"/>
    <xf numFmtId="0" fontId="5" fillId="17" borderId="0" xfId="0" applyFont="1" applyFill="1" applyAlignment="1">
      <alignment horizontal="left" vertical="center"/>
    </xf>
    <xf numFmtId="0" fontId="9" fillId="17" borderId="27" xfId="0" applyFont="1" applyFill="1" applyBorder="1" applyAlignment="1">
      <alignment horizontal="right" vertical="center"/>
    </xf>
    <xf numFmtId="0" fontId="5" fillId="17" borderId="9" xfId="0" applyFont="1" applyFill="1" applyBorder="1" applyAlignment="1">
      <alignment horizontal="center" vertical="center"/>
    </xf>
    <xf numFmtId="0" fontId="7" fillId="17" borderId="9" xfId="0" applyFont="1" applyFill="1" applyBorder="1" applyAlignment="1">
      <alignment horizontal="center" vertical="center"/>
    </xf>
    <xf numFmtId="0" fontId="8" fillId="17" borderId="27" xfId="0" applyFont="1" applyFill="1" applyBorder="1" applyAlignment="1">
      <alignment horizontal="right" vertical="center"/>
    </xf>
    <xf numFmtId="0" fontId="5" fillId="17" borderId="9" xfId="0" applyFont="1" applyFill="1" applyBorder="1" applyAlignment="1">
      <alignment horizontal="left" vertical="center"/>
    </xf>
    <xf numFmtId="0" fontId="7" fillId="17" borderId="9" xfId="0" applyFont="1" applyFill="1" applyBorder="1" applyAlignment="1">
      <alignment horizontal="left" vertical="center"/>
    </xf>
    <xf numFmtId="0" fontId="8" fillId="17" borderId="9" xfId="0" applyFont="1" applyFill="1" applyBorder="1">
      <alignment vertical="center"/>
    </xf>
    <xf numFmtId="0" fontId="9" fillId="17" borderId="0" xfId="0" applyFont="1" applyFill="1" applyAlignment="1">
      <alignment horizontal="left" vertical="center"/>
    </xf>
    <xf numFmtId="0" fontId="9" fillId="17" borderId="9" xfId="0" applyFont="1" applyFill="1" applyBorder="1" applyAlignment="1">
      <alignment horizontal="left" vertical="center"/>
    </xf>
    <xf numFmtId="0" fontId="7" fillId="17" borderId="19" xfId="0" applyFont="1" applyFill="1" applyBorder="1" applyAlignment="1">
      <alignment horizontal="center" vertical="center"/>
    </xf>
    <xf numFmtId="0" fontId="7" fillId="17" borderId="0" xfId="0" applyFont="1" applyFill="1">
      <alignment vertical="center"/>
    </xf>
    <xf numFmtId="0" fontId="63" fillId="19" borderId="0" xfId="0" applyFont="1" applyFill="1" applyAlignment="1">
      <alignment horizontal="center" vertical="top"/>
    </xf>
    <xf numFmtId="0" fontId="16" fillId="19" borderId="0" xfId="0" applyFont="1" applyFill="1" applyAlignment="1">
      <alignment vertical="top" justifyLastLine="1"/>
    </xf>
    <xf numFmtId="0" fontId="58" fillId="19" borderId="0" xfId="0" applyFont="1" applyFill="1" applyAlignment="1">
      <alignment horizontal="center" vertical="center" shrinkToFit="1"/>
    </xf>
    <xf numFmtId="0" fontId="36" fillId="19" borderId="0" xfId="0" applyFont="1" applyFill="1" applyAlignment="1">
      <alignment horizontal="center" vertical="center" justifyLastLine="1"/>
    </xf>
    <xf numFmtId="0" fontId="4" fillId="19" borderId="0" xfId="0" applyFont="1" applyFill="1" applyAlignment="1"/>
    <xf numFmtId="0" fontId="10" fillId="19" borderId="0" xfId="0" applyFont="1" applyFill="1" applyAlignment="1">
      <alignment horizontal="left"/>
    </xf>
    <xf numFmtId="0" fontId="4" fillId="19" borderId="0" xfId="0" applyFont="1" applyFill="1" applyAlignment="1">
      <alignment horizontal="center" vertical="center"/>
    </xf>
    <xf numFmtId="0" fontId="4" fillId="19" borderId="0" xfId="0" applyFont="1" applyFill="1">
      <alignment vertical="center"/>
    </xf>
    <xf numFmtId="0" fontId="62" fillId="19" borderId="0" xfId="0" applyFont="1" applyFill="1" applyAlignment="1">
      <alignment horizontal="left"/>
    </xf>
    <xf numFmtId="0" fontId="13" fillId="19" borderId="0" xfId="0" applyFont="1" applyFill="1">
      <alignment vertical="center"/>
    </xf>
    <xf numFmtId="0" fontId="59" fillId="19" borderId="0" xfId="0" applyFont="1" applyFill="1" applyAlignment="1">
      <alignment horizontal="left"/>
    </xf>
    <xf numFmtId="0" fontId="8" fillId="19" borderId="0" xfId="0" applyFont="1" applyFill="1" applyAlignment="1"/>
    <xf numFmtId="0" fontId="16" fillId="0" borderId="0" xfId="0" applyFont="1" applyAlignment="1">
      <alignment horizontal="left" vertical="top" justifyLastLine="1"/>
    </xf>
    <xf numFmtId="0" fontId="5" fillId="19" borderId="0" xfId="0" applyFont="1" applyFill="1" applyAlignment="1"/>
    <xf numFmtId="0" fontId="11" fillId="19" borderId="0" xfId="0" applyFont="1" applyFill="1" applyAlignment="1"/>
    <xf numFmtId="0" fontId="13" fillId="19" borderId="0" xfId="0" applyFont="1" applyFill="1" applyAlignment="1"/>
    <xf numFmtId="49" fontId="6" fillId="19" borderId="0" xfId="0" applyNumberFormat="1" applyFont="1" applyFill="1" applyAlignment="1">
      <alignment horizontal="center" vertical="center" shrinkToFit="1"/>
    </xf>
    <xf numFmtId="0" fontId="6" fillId="19" borderId="0" xfId="0" applyFont="1" applyFill="1" applyAlignment="1">
      <alignment horizontal="center" vertical="center"/>
    </xf>
    <xf numFmtId="49" fontId="6" fillId="19" borderId="0" xfId="0" applyNumberFormat="1" applyFont="1" applyFill="1" applyAlignment="1">
      <alignment horizontal="center" vertical="center"/>
    </xf>
    <xf numFmtId="0" fontId="6" fillId="19" borderId="0" xfId="0" applyFont="1" applyFill="1" applyAlignment="1">
      <alignment horizontal="center" vertical="center" shrinkToFit="1"/>
    </xf>
    <xf numFmtId="49" fontId="6" fillId="19" borderId="0" xfId="0" applyNumberFormat="1" applyFont="1" applyFill="1" applyAlignment="1" applyProtection="1">
      <alignment horizontal="center" vertical="center" shrinkToFit="1"/>
      <protection hidden="1"/>
    </xf>
    <xf numFmtId="176" fontId="76" fillId="19" borderId="0" xfId="0" applyNumberFormat="1" applyFont="1" applyFill="1" applyAlignment="1"/>
    <xf numFmtId="0" fontId="4" fillId="19" borderId="0" xfId="0" applyFont="1" applyFill="1" applyAlignment="1">
      <alignment horizontal="center"/>
    </xf>
    <xf numFmtId="0" fontId="5" fillId="19" borderId="0" xfId="0" applyFont="1" applyFill="1">
      <alignment vertical="center"/>
    </xf>
    <xf numFmtId="0" fontId="5" fillId="19" borderId="0" xfId="0" applyFont="1" applyFill="1" applyAlignment="1">
      <alignment horizontal="center" vertical="center" shrinkToFit="1"/>
    </xf>
    <xf numFmtId="0" fontId="5" fillId="19" borderId="0" xfId="0" applyFont="1" applyFill="1" applyAlignment="1">
      <alignment horizontal="left" vertical="center"/>
    </xf>
    <xf numFmtId="0" fontId="5" fillId="19" borderId="0" xfId="0" applyFont="1" applyFill="1" applyAlignment="1">
      <alignment horizontal="center" vertical="center"/>
    </xf>
    <xf numFmtId="176" fontId="3" fillId="19" borderId="0" xfId="0" applyNumberFormat="1" applyFont="1" applyFill="1" applyAlignment="1">
      <alignment horizontal="center" vertical="center"/>
    </xf>
    <xf numFmtId="176" fontId="3" fillId="19" borderId="0" xfId="0" applyNumberFormat="1" applyFont="1" applyFill="1">
      <alignment vertical="center"/>
    </xf>
    <xf numFmtId="176" fontId="12" fillId="19" borderId="0" xfId="0" applyNumberFormat="1" applyFont="1" applyFill="1" applyAlignment="1">
      <alignment horizontal="center" vertical="center"/>
    </xf>
    <xf numFmtId="0" fontId="12" fillId="19" borderId="0" xfId="0" applyFont="1" applyFill="1">
      <alignment vertical="center"/>
    </xf>
    <xf numFmtId="176" fontId="12" fillId="19" borderId="0" xfId="0" applyNumberFormat="1" applyFont="1" applyFill="1">
      <alignment vertical="center"/>
    </xf>
    <xf numFmtId="0" fontId="12" fillId="19" borderId="0" xfId="0" applyFont="1" applyFill="1" applyAlignment="1">
      <alignment horizontal="center" vertical="center"/>
    </xf>
    <xf numFmtId="0" fontId="4" fillId="19" borderId="0" xfId="0" applyFont="1" applyFill="1" applyAlignment="1">
      <alignment horizontal="left"/>
    </xf>
    <xf numFmtId="0" fontId="5" fillId="19" borderId="0" xfId="0" applyFont="1" applyFill="1" applyAlignment="1">
      <alignment horizontal="center" vertical="center" wrapText="1"/>
    </xf>
    <xf numFmtId="0" fontId="74" fillId="21" borderId="13" xfId="0" applyFont="1" applyFill="1" applyBorder="1" applyAlignment="1">
      <alignment horizontal="center" vertical="center"/>
    </xf>
    <xf numFmtId="0" fontId="74" fillId="21" borderId="12" xfId="0" applyFont="1" applyFill="1" applyBorder="1" applyAlignment="1">
      <alignment horizontal="center" vertical="center"/>
    </xf>
    <xf numFmtId="0" fontId="74" fillId="21" borderId="48" xfId="0" applyFont="1" applyFill="1" applyBorder="1" applyAlignment="1">
      <alignment horizontal="center" vertical="center"/>
    </xf>
    <xf numFmtId="0" fontId="80" fillId="21" borderId="13" xfId="0" applyFont="1" applyFill="1" applyBorder="1" applyAlignment="1">
      <alignment horizontal="center" vertical="center"/>
    </xf>
    <xf numFmtId="0" fontId="80" fillId="21" borderId="12" xfId="0" applyFont="1" applyFill="1" applyBorder="1" applyAlignment="1">
      <alignment horizontal="center" vertical="center"/>
    </xf>
    <xf numFmtId="0" fontId="80" fillId="21" borderId="48" xfId="0" applyFont="1" applyFill="1" applyBorder="1" applyAlignment="1">
      <alignment horizontal="center" vertical="center"/>
    </xf>
    <xf numFmtId="0" fontId="74" fillId="21" borderId="8" xfId="0" applyFont="1" applyFill="1" applyBorder="1" applyAlignment="1">
      <alignment horizontal="center" wrapText="1"/>
    </xf>
    <xf numFmtId="0" fontId="74" fillId="21" borderId="106" xfId="0" applyFont="1" applyFill="1" applyBorder="1" applyAlignment="1">
      <alignment horizontal="center"/>
    </xf>
    <xf numFmtId="0" fontId="74" fillId="21" borderId="6" xfId="0" applyFont="1" applyFill="1" applyBorder="1" applyAlignment="1">
      <alignment horizontal="center"/>
    </xf>
    <xf numFmtId="0" fontId="74" fillId="21" borderId="106" xfId="0" applyFont="1" applyFill="1" applyBorder="1" applyAlignment="1">
      <alignment horizontal="center" wrapText="1"/>
    </xf>
    <xf numFmtId="0" fontId="6" fillId="18" borderId="7" xfId="0" applyFont="1" applyFill="1" applyBorder="1" applyAlignment="1" applyProtection="1">
      <alignment horizontal="center" vertical="center"/>
      <protection locked="0"/>
    </xf>
    <xf numFmtId="0" fontId="80" fillId="21" borderId="8" xfId="0" applyFont="1" applyFill="1" applyBorder="1" applyAlignment="1">
      <alignment horizontal="center" wrapText="1"/>
    </xf>
    <xf numFmtId="0" fontId="80" fillId="21" borderId="106" xfId="0" applyFont="1" applyFill="1" applyBorder="1" applyAlignment="1">
      <alignment horizontal="center"/>
    </xf>
    <xf numFmtId="0" fontId="80" fillId="21" borderId="6" xfId="0" applyFont="1" applyFill="1" applyBorder="1" applyAlignment="1">
      <alignment horizontal="center"/>
    </xf>
    <xf numFmtId="0" fontId="80" fillId="21" borderId="106" xfId="0" applyFont="1" applyFill="1" applyBorder="1" applyAlignment="1">
      <alignment horizontal="center" wrapText="1"/>
    </xf>
    <xf numFmtId="0" fontId="6" fillId="25" borderId="7" xfId="0" applyFont="1" applyFill="1" applyBorder="1" applyAlignment="1" applyProtection="1">
      <alignment horizontal="center" vertical="center"/>
      <protection locked="0"/>
    </xf>
    <xf numFmtId="0" fontId="74" fillId="19" borderId="0" xfId="0" applyFont="1" applyFill="1" applyAlignment="1">
      <alignment horizontal="left"/>
    </xf>
    <xf numFmtId="38" fontId="12" fillId="0" borderId="2" xfId="7" applyFont="1" applyBorder="1" applyAlignment="1" applyProtection="1">
      <alignment horizontal="center" vertical="center"/>
    </xf>
    <xf numFmtId="178" fontId="6" fillId="0" borderId="21" xfId="7" applyNumberFormat="1" applyFont="1" applyBorder="1" applyAlignment="1" applyProtection="1">
      <alignment horizontal="center" vertical="center"/>
    </xf>
    <xf numFmtId="178" fontId="6" fillId="0" borderId="24" xfId="7" applyNumberFormat="1" applyFont="1" applyBorder="1" applyAlignment="1" applyProtection="1">
      <alignment horizontal="center" vertical="center"/>
    </xf>
    <xf numFmtId="38" fontId="12" fillId="0" borderId="5" xfId="7" applyFont="1" applyBorder="1" applyAlignment="1" applyProtection="1">
      <alignment horizontal="center" vertical="center"/>
    </xf>
    <xf numFmtId="0" fontId="13" fillId="21" borderId="16" xfId="0" applyFont="1" applyFill="1" applyBorder="1" applyAlignment="1">
      <alignment horizontal="center"/>
    </xf>
    <xf numFmtId="0" fontId="10" fillId="21" borderId="50" xfId="0" applyFont="1" applyFill="1" applyBorder="1" applyAlignment="1">
      <alignment horizontal="center"/>
    </xf>
    <xf numFmtId="0" fontId="6" fillId="21" borderId="52" xfId="0" applyFont="1" applyFill="1" applyBorder="1" applyAlignment="1">
      <alignment horizontal="center" vertical="center"/>
    </xf>
    <xf numFmtId="0" fontId="8" fillId="0" borderId="0" xfId="0" applyFont="1" applyAlignment="1">
      <alignment vertical="top" wrapText="1"/>
    </xf>
    <xf numFmtId="3" fontId="8" fillId="21" borderId="24" xfId="0" applyNumberFormat="1" applyFont="1" applyFill="1" applyBorder="1" applyAlignment="1">
      <alignment horizontal="center" vertical="center"/>
    </xf>
    <xf numFmtId="38" fontId="8" fillId="21" borderId="24" xfId="7" applyFont="1" applyFill="1" applyBorder="1" applyAlignment="1" applyProtection="1">
      <alignment horizontal="center" vertical="center"/>
      <protection hidden="1"/>
    </xf>
    <xf numFmtId="0" fontId="5" fillId="21" borderId="5" xfId="0" applyFont="1" applyFill="1" applyBorder="1" applyAlignment="1">
      <alignment horizontal="center" vertical="center" shrinkToFit="1"/>
    </xf>
    <xf numFmtId="177" fontId="12" fillId="19" borderId="14" xfId="0" applyNumberFormat="1" applyFont="1" applyFill="1" applyBorder="1" applyAlignment="1">
      <alignment horizontal="center" vertical="center" shrinkToFit="1"/>
    </xf>
    <xf numFmtId="38" fontId="6" fillId="0" borderId="14" xfId="7" applyFont="1" applyBorder="1" applyAlignment="1" applyProtection="1">
      <alignment horizontal="center" vertical="center"/>
      <protection hidden="1"/>
    </xf>
    <xf numFmtId="0" fontId="12" fillId="21" borderId="21" xfId="0" applyFont="1" applyFill="1" applyBorder="1" applyAlignment="1">
      <alignment horizontal="center" vertical="center" justifyLastLine="1"/>
    </xf>
    <xf numFmtId="177" fontId="12" fillId="20" borderId="11" xfId="0" applyNumberFormat="1" applyFont="1" applyFill="1" applyBorder="1" applyAlignment="1">
      <alignment horizontal="center" vertical="center" shrinkToFit="1"/>
    </xf>
    <xf numFmtId="38" fontId="6" fillId="0" borderId="11" xfId="7" applyFont="1" applyBorder="1" applyAlignment="1" applyProtection="1">
      <alignment horizontal="center" vertical="center"/>
      <protection hidden="1"/>
    </xf>
    <xf numFmtId="0" fontId="4" fillId="0" borderId="5" xfId="0" applyFont="1" applyBorder="1" applyAlignment="1">
      <alignment horizontal="center" vertical="center" shrinkToFit="1"/>
    </xf>
    <xf numFmtId="0" fontId="4" fillId="18" borderId="45" xfId="0" applyFont="1" applyFill="1" applyBorder="1" applyAlignment="1" applyProtection="1">
      <alignment horizontal="center"/>
      <protection locked="0"/>
    </xf>
    <xf numFmtId="0" fontId="81" fillId="19" borderId="0" xfId="0" applyFont="1" applyFill="1" applyAlignment="1">
      <alignment horizontal="left" vertical="center" justifyLastLine="1"/>
    </xf>
    <xf numFmtId="0" fontId="49" fillId="19" borderId="0" xfId="0" applyFont="1" applyFill="1" applyAlignment="1">
      <alignment horizontal="left"/>
    </xf>
    <xf numFmtId="0" fontId="77" fillId="19" borderId="0" xfId="0" applyFont="1" applyFill="1" applyAlignment="1">
      <alignment horizontal="left"/>
    </xf>
    <xf numFmtId="0" fontId="0" fillId="0" borderId="2" xfId="0" applyBorder="1" applyAlignment="1" applyProtection="1">
      <alignment horizontal="center" vertical="center"/>
      <protection hidden="1"/>
    </xf>
    <xf numFmtId="0" fontId="0" fillId="0" borderId="60" xfId="0" applyBorder="1" applyAlignment="1" applyProtection="1">
      <alignment horizontal="center" vertical="center"/>
      <protection hidden="1"/>
    </xf>
    <xf numFmtId="0" fontId="86" fillId="15" borderId="52" xfId="0" applyFont="1" applyFill="1" applyBorder="1" applyAlignment="1">
      <alignment horizontal="center" vertical="center"/>
    </xf>
    <xf numFmtId="0" fontId="86" fillId="15" borderId="41" xfId="0" applyFont="1" applyFill="1" applyBorder="1" applyAlignment="1">
      <alignment horizontal="center" vertical="center"/>
    </xf>
    <xf numFmtId="49" fontId="6" fillId="18" borderId="8" xfId="0" applyNumberFormat="1" applyFont="1" applyFill="1" applyBorder="1" applyAlignment="1" applyProtection="1">
      <alignment horizontal="center" vertical="center" shrinkToFit="1"/>
      <protection locked="0"/>
    </xf>
    <xf numFmtId="180" fontId="12" fillId="18" borderId="6" xfId="0" applyNumberFormat="1" applyFont="1" applyFill="1" applyBorder="1" applyAlignment="1" applyProtection="1">
      <alignment horizontal="center" vertical="center" shrinkToFit="1"/>
      <protection locked="0"/>
    </xf>
    <xf numFmtId="0" fontId="6" fillId="18" borderId="6" xfId="0" applyFont="1" applyFill="1" applyBorder="1" applyAlignment="1" applyProtection="1">
      <alignment horizontal="center" vertical="center"/>
      <protection locked="0"/>
    </xf>
    <xf numFmtId="49" fontId="6" fillId="18" borderId="8" xfId="0" applyNumberFormat="1" applyFont="1" applyFill="1" applyBorder="1" applyAlignment="1" applyProtection="1">
      <alignment horizontal="center" vertical="center"/>
      <protection locked="0"/>
    </xf>
    <xf numFmtId="0" fontId="6" fillId="18" borderId="6" xfId="0" applyFont="1" applyFill="1" applyBorder="1" applyAlignment="1" applyProtection="1">
      <alignment horizontal="center" vertical="center" shrinkToFit="1"/>
      <protection locked="0"/>
    </xf>
    <xf numFmtId="180" fontId="12" fillId="18" borderId="106" xfId="0" applyNumberFormat="1" applyFont="1" applyFill="1" applyBorder="1" applyAlignment="1" applyProtection="1">
      <alignment horizontal="center" vertical="center" shrinkToFit="1"/>
      <protection locked="0"/>
    </xf>
    <xf numFmtId="49" fontId="6" fillId="25" borderId="8" xfId="0" applyNumberFormat="1" applyFont="1" applyFill="1" applyBorder="1" applyAlignment="1" applyProtection="1">
      <alignment horizontal="center" vertical="center" shrinkToFit="1"/>
      <protection locked="0"/>
    </xf>
    <xf numFmtId="180" fontId="12" fillId="25" borderId="106" xfId="0" applyNumberFormat="1" applyFont="1" applyFill="1" applyBorder="1" applyAlignment="1" applyProtection="1">
      <alignment horizontal="center" vertical="center" shrinkToFit="1"/>
      <protection locked="0"/>
    </xf>
    <xf numFmtId="0" fontId="6" fillId="25" borderId="6" xfId="0" applyFont="1" applyFill="1" applyBorder="1" applyAlignment="1" applyProtection="1">
      <alignment horizontal="center" vertical="center"/>
      <protection locked="0"/>
    </xf>
    <xf numFmtId="49" fontId="6" fillId="25" borderId="8" xfId="0" applyNumberFormat="1" applyFont="1" applyFill="1" applyBorder="1" applyAlignment="1" applyProtection="1">
      <alignment horizontal="center" vertical="center"/>
      <protection locked="0"/>
    </xf>
    <xf numFmtId="0" fontId="6" fillId="25" borderId="6" xfId="0" applyFont="1" applyFill="1" applyBorder="1" applyAlignment="1" applyProtection="1">
      <alignment horizontal="center" vertical="center" shrinkToFit="1"/>
      <protection locked="0"/>
    </xf>
    <xf numFmtId="0" fontId="87" fillId="21" borderId="8" xfId="0" applyFont="1" applyFill="1" applyBorder="1" applyAlignment="1">
      <alignment horizontal="center" wrapText="1"/>
    </xf>
    <xf numFmtId="0" fontId="87" fillId="21" borderId="49" xfId="0" applyFont="1" applyFill="1" applyBorder="1" applyAlignment="1">
      <alignment horizontal="center" wrapText="1"/>
    </xf>
    <xf numFmtId="0" fontId="88" fillId="21" borderId="8" xfId="0" applyFont="1" applyFill="1" applyBorder="1" applyAlignment="1">
      <alignment horizontal="center" wrapText="1"/>
    </xf>
    <xf numFmtId="0" fontId="88" fillId="21" borderId="49" xfId="0" applyFont="1" applyFill="1" applyBorder="1" applyAlignment="1">
      <alignment horizontal="center" wrapText="1"/>
    </xf>
    <xf numFmtId="0" fontId="74" fillId="21" borderId="6" xfId="0" applyFont="1" applyFill="1" applyBorder="1" applyAlignment="1">
      <alignment horizontal="center" shrinkToFit="1"/>
    </xf>
    <xf numFmtId="0" fontId="80" fillId="21" borderId="6" xfId="0" applyFont="1" applyFill="1" applyBorder="1" applyAlignment="1">
      <alignment horizontal="center" shrinkToFit="1"/>
    </xf>
    <xf numFmtId="0" fontId="5" fillId="19" borderId="0" xfId="0" applyFont="1" applyFill="1" applyAlignment="1">
      <alignment horizontal="right"/>
    </xf>
    <xf numFmtId="0" fontId="5" fillId="19" borderId="33" xfId="0" applyFont="1" applyFill="1" applyBorder="1" applyAlignment="1">
      <alignment horizontal="right"/>
    </xf>
    <xf numFmtId="49" fontId="89" fillId="18" borderId="39" xfId="0" applyNumberFormat="1" applyFont="1" applyFill="1" applyBorder="1" applyAlignment="1" applyProtection="1">
      <alignment horizontal="center" vertical="center" shrinkToFit="1"/>
      <protection hidden="1"/>
    </xf>
    <xf numFmtId="0" fontId="6" fillId="25" borderId="32" xfId="0" applyFont="1" applyFill="1" applyBorder="1" applyAlignment="1" applyProtection="1">
      <alignment horizontal="center" vertical="center"/>
      <protection locked="0"/>
    </xf>
    <xf numFmtId="0" fontId="6" fillId="25" borderId="42" xfId="0" applyFont="1" applyFill="1" applyBorder="1" applyAlignment="1" applyProtection="1">
      <alignment horizontal="center" vertical="center"/>
      <protection locked="0"/>
    </xf>
    <xf numFmtId="0" fontId="6" fillId="25" borderId="42" xfId="0" applyFont="1" applyFill="1" applyBorder="1" applyAlignment="1" applyProtection="1">
      <alignment horizontal="center" vertical="center" shrinkToFit="1"/>
      <protection locked="0"/>
    </xf>
    <xf numFmtId="49" fontId="89" fillId="25" borderId="113" xfId="0" applyNumberFormat="1" applyFont="1" applyFill="1" applyBorder="1" applyAlignment="1" applyProtection="1">
      <alignment horizontal="center" vertical="center" shrinkToFit="1"/>
      <protection hidden="1"/>
    </xf>
    <xf numFmtId="0" fontId="5" fillId="21" borderId="7" xfId="0" applyFont="1" applyFill="1" applyBorder="1" applyAlignment="1">
      <alignment horizontal="center" vertical="center" wrapText="1"/>
    </xf>
    <xf numFmtId="0" fontId="5" fillId="21" borderId="6" xfId="0" applyFont="1" applyFill="1" applyBorder="1" applyAlignment="1">
      <alignment horizontal="center" vertical="center"/>
    </xf>
    <xf numFmtId="0" fontId="5" fillId="21" borderId="6" xfId="0" applyFont="1" applyFill="1" applyBorder="1" applyAlignment="1">
      <alignment horizontal="center" vertical="center" shrinkToFit="1"/>
    </xf>
    <xf numFmtId="0" fontId="90" fillId="21" borderId="38" xfId="0" applyFont="1" applyFill="1" applyBorder="1" applyAlignment="1">
      <alignment horizontal="center" vertical="center" wrapText="1"/>
    </xf>
    <xf numFmtId="0" fontId="5" fillId="0" borderId="9" xfId="0" applyFont="1" applyBorder="1">
      <alignment vertical="center"/>
    </xf>
    <xf numFmtId="0" fontId="7" fillId="17" borderId="9" xfId="0" applyFont="1" applyFill="1" applyBorder="1">
      <alignment vertical="center"/>
    </xf>
    <xf numFmtId="0" fontId="5" fillId="0" borderId="0" xfId="0" applyFont="1">
      <alignment vertical="center"/>
    </xf>
    <xf numFmtId="0" fontId="8" fillId="0" borderId="0" xfId="0" applyFont="1">
      <alignment vertical="center"/>
    </xf>
    <xf numFmtId="0" fontId="5" fillId="0" borderId="0" xfId="0" applyFont="1" applyAlignment="1">
      <alignment horizontal="center" vertical="center" shrinkToFit="1"/>
    </xf>
    <xf numFmtId="0" fontId="5" fillId="17" borderId="18" xfId="0" applyFont="1" applyFill="1" applyBorder="1">
      <alignment vertical="center"/>
    </xf>
    <xf numFmtId="0" fontId="8" fillId="0" borderId="0" xfId="0" applyFont="1" applyAlignment="1">
      <alignment horizontal="right" vertical="center"/>
    </xf>
    <xf numFmtId="0" fontId="9" fillId="0" borderId="0" xfId="0" applyFont="1" applyAlignment="1">
      <alignment horizontal="left" vertical="center"/>
    </xf>
    <xf numFmtId="0" fontId="6" fillId="0" borderId="49" xfId="0" applyFont="1" applyBorder="1" applyAlignment="1" applyProtection="1">
      <alignment horizontal="center" vertical="center" shrinkToFit="1"/>
      <protection locked="0"/>
    </xf>
    <xf numFmtId="38" fontId="12" fillId="0" borderId="8" xfId="7" applyFont="1" applyBorder="1" applyAlignment="1" applyProtection="1">
      <alignment horizontal="center" vertical="center" shrinkToFit="1"/>
    </xf>
    <xf numFmtId="0" fontId="12" fillId="21" borderId="51" xfId="0" applyFont="1" applyFill="1" applyBorder="1" applyAlignment="1">
      <alignment horizontal="center" vertical="center"/>
    </xf>
    <xf numFmtId="0" fontId="12" fillId="21" borderId="44" xfId="0" applyFont="1" applyFill="1" applyBorder="1" applyAlignment="1">
      <alignment horizontal="center" vertical="center"/>
    </xf>
    <xf numFmtId="0" fontId="12" fillId="21" borderId="49" xfId="0" applyFont="1" applyFill="1" applyBorder="1" applyAlignment="1">
      <alignment horizontal="center" vertical="center" wrapText="1"/>
    </xf>
    <xf numFmtId="0" fontId="6" fillId="0" borderId="106" xfId="0" applyFont="1" applyBorder="1" applyAlignment="1" applyProtection="1">
      <alignment horizontal="center" vertical="center" shrinkToFit="1"/>
      <protection locked="0"/>
    </xf>
    <xf numFmtId="0" fontId="36" fillId="19" borderId="0" xfId="0" applyFont="1" applyFill="1" applyAlignment="1">
      <alignment horizontal="right" vertical="center" justifyLastLine="1"/>
    </xf>
    <xf numFmtId="0" fontId="62" fillId="19" borderId="0" xfId="0" applyFont="1" applyFill="1" applyAlignment="1">
      <alignment horizontal="right"/>
    </xf>
    <xf numFmtId="0" fontId="11" fillId="19" borderId="0" xfId="0" applyFont="1" applyFill="1" applyAlignment="1">
      <alignment horizontal="right"/>
    </xf>
    <xf numFmtId="0" fontId="8" fillId="19" borderId="0" xfId="0" applyFont="1" applyFill="1" applyAlignment="1">
      <alignment horizontal="right"/>
    </xf>
    <xf numFmtId="0" fontId="8" fillId="0" borderId="0" xfId="0" applyFont="1" applyAlignment="1">
      <alignment horizontal="right"/>
    </xf>
    <xf numFmtId="0" fontId="5" fillId="0" borderId="0" xfId="0" applyFont="1" applyAlignment="1">
      <alignment horizontal="right" vertical="center"/>
    </xf>
    <xf numFmtId="0" fontId="58" fillId="19" borderId="0" xfId="0" applyFont="1" applyFill="1" applyAlignment="1">
      <alignment horizontal="right" vertical="center" shrinkToFit="1"/>
    </xf>
    <xf numFmtId="0" fontId="4" fillId="19" borderId="0" xfId="0" applyFont="1" applyFill="1" applyAlignment="1">
      <alignment horizontal="right"/>
    </xf>
    <xf numFmtId="0" fontId="74" fillId="19" borderId="0" xfId="0" applyFont="1" applyFill="1" applyAlignment="1">
      <alignment horizontal="right"/>
    </xf>
    <xf numFmtId="0" fontId="83" fillId="19" borderId="0" xfId="0" applyFont="1" applyFill="1" applyAlignment="1">
      <alignment horizontal="right"/>
    </xf>
    <xf numFmtId="0" fontId="4" fillId="19" borderId="0" xfId="0" applyFont="1" applyFill="1" applyAlignment="1">
      <alignment horizontal="right" vertical="center"/>
    </xf>
    <xf numFmtId="0" fontId="12" fillId="19" borderId="0" xfId="0" applyFont="1" applyFill="1" applyAlignment="1">
      <alignment horizontal="right" vertical="center" wrapText="1"/>
    </xf>
    <xf numFmtId="49" fontId="6" fillId="19" borderId="0" xfId="0" applyNumberFormat="1" applyFont="1" applyFill="1" applyAlignment="1" applyProtection="1">
      <alignment horizontal="right" vertical="center" shrinkToFit="1"/>
      <protection hidden="1"/>
    </xf>
    <xf numFmtId="0" fontId="5" fillId="17" borderId="0" xfId="0" applyFont="1" applyFill="1" applyAlignment="1">
      <alignment horizontal="right" vertical="center"/>
    </xf>
    <xf numFmtId="0" fontId="5" fillId="0" borderId="9" xfId="0" applyFont="1" applyBorder="1" applyAlignment="1">
      <alignment horizontal="right" vertical="center"/>
    </xf>
    <xf numFmtId="0" fontId="5" fillId="17" borderId="9" xfId="0" applyFont="1" applyFill="1" applyBorder="1" applyAlignment="1">
      <alignment horizontal="right" vertical="center"/>
    </xf>
    <xf numFmtId="0" fontId="8" fillId="17" borderId="9" xfId="0" applyFont="1" applyFill="1" applyBorder="1" applyAlignment="1">
      <alignment horizontal="right"/>
    </xf>
    <xf numFmtId="0" fontId="5" fillId="0" borderId="0" xfId="0" applyFont="1" applyAlignment="1">
      <alignment horizontal="right"/>
    </xf>
    <xf numFmtId="0" fontId="8" fillId="19" borderId="0" xfId="0" applyFont="1" applyFill="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115" xfId="0" applyFont="1" applyFill="1" applyBorder="1" applyAlignment="1">
      <alignment horizontal="center" vertical="center"/>
    </xf>
    <xf numFmtId="0" fontId="5" fillId="3" borderId="116" xfId="0" applyFont="1" applyFill="1" applyBorder="1" applyAlignment="1">
      <alignment horizontal="center" vertical="center"/>
    </xf>
    <xf numFmtId="0" fontId="5" fillId="3" borderId="13" xfId="0" applyFont="1" applyFill="1" applyBorder="1" applyAlignment="1">
      <alignment horizontal="center" vertical="center"/>
    </xf>
    <xf numFmtId="0" fontId="8" fillId="3" borderId="12" xfId="0" applyFont="1" applyFill="1" applyBorder="1" applyAlignment="1">
      <alignment horizontal="center" vertical="center"/>
    </xf>
    <xf numFmtId="0" fontId="5" fillId="3" borderId="48" xfId="0" applyFont="1" applyFill="1" applyBorder="1" applyAlignment="1">
      <alignment horizontal="center" vertical="center"/>
    </xf>
    <xf numFmtId="0" fontId="8" fillId="3" borderId="16" xfId="0" applyFont="1" applyFill="1" applyBorder="1" applyAlignment="1">
      <alignment horizontal="center" vertical="center"/>
    </xf>
    <xf numFmtId="0" fontId="12" fillId="18" borderId="8" xfId="0" applyFont="1" applyFill="1" applyBorder="1" applyAlignment="1" applyProtection="1">
      <alignment horizontal="center" vertical="center"/>
      <protection locked="0"/>
    </xf>
    <xf numFmtId="0" fontId="12" fillId="25" borderId="8" xfId="0" applyFont="1" applyFill="1" applyBorder="1" applyAlignment="1" applyProtection="1">
      <alignment horizontal="center" vertical="center"/>
      <protection locked="0"/>
    </xf>
    <xf numFmtId="0" fontId="5" fillId="5" borderId="15" xfId="0" applyFont="1" applyFill="1" applyBorder="1" applyAlignment="1">
      <alignment horizontal="center" vertical="center"/>
    </xf>
    <xf numFmtId="0" fontId="5" fillId="5" borderId="50" xfId="0" applyFont="1" applyFill="1" applyBorder="1" applyAlignment="1">
      <alignment horizontal="left" vertical="center"/>
    </xf>
    <xf numFmtId="0" fontId="5" fillId="5" borderId="8" xfId="0" applyFont="1" applyFill="1" applyBorder="1" applyAlignment="1">
      <alignment horizontal="center" vertical="center"/>
    </xf>
    <xf numFmtId="0" fontId="5" fillId="5" borderId="106" xfId="0" applyFont="1" applyFill="1" applyBorder="1" applyAlignment="1">
      <alignment horizontal="left" vertical="center"/>
    </xf>
    <xf numFmtId="0" fontId="5" fillId="5" borderId="49" xfId="0" applyFont="1" applyFill="1" applyBorder="1" applyAlignment="1">
      <alignment horizontal="left" vertical="center"/>
    </xf>
    <xf numFmtId="0" fontId="83" fillId="19" borderId="33" xfId="0" applyFont="1" applyFill="1" applyBorder="1" applyAlignment="1">
      <alignment horizontal="right" vertical="center"/>
    </xf>
    <xf numFmtId="0" fontId="84" fillId="19" borderId="33" xfId="0" applyFont="1" applyFill="1" applyBorder="1" applyAlignment="1">
      <alignment horizontal="right" vertical="center"/>
    </xf>
    <xf numFmtId="0" fontId="85" fillId="19" borderId="0" xfId="0" applyFont="1" applyFill="1" applyAlignment="1">
      <alignment horizontal="right" vertical="center"/>
    </xf>
    <xf numFmtId="0" fontId="85" fillId="19" borderId="33" xfId="0" applyFont="1" applyFill="1" applyBorder="1" applyAlignment="1">
      <alignment horizontal="right"/>
    </xf>
    <xf numFmtId="0" fontId="7" fillId="19" borderId="0" xfId="0" applyFont="1" applyFill="1" applyAlignment="1" applyProtection="1">
      <alignment horizontal="right" vertical="center"/>
      <protection hidden="1"/>
    </xf>
    <xf numFmtId="0" fontId="82" fillId="18" borderId="107" xfId="0" applyFont="1" applyFill="1" applyBorder="1" applyAlignment="1">
      <alignment horizontal="left" vertical="center" justifyLastLine="1"/>
    </xf>
    <xf numFmtId="0" fontId="36" fillId="18" borderId="108" xfId="0" applyFont="1" applyFill="1" applyBorder="1" applyAlignment="1">
      <alignment horizontal="center" vertical="center" justifyLastLine="1"/>
    </xf>
    <xf numFmtId="0" fontId="36" fillId="18" borderId="108" xfId="0" applyFont="1" applyFill="1" applyBorder="1" applyAlignment="1">
      <alignment horizontal="right" vertical="center" justifyLastLine="1"/>
    </xf>
    <xf numFmtId="0" fontId="4" fillId="18" borderId="108" xfId="0" applyFont="1" applyFill="1" applyBorder="1" applyAlignment="1"/>
    <xf numFmtId="0" fontId="4" fillId="18" borderId="109" xfId="0" applyFont="1" applyFill="1" applyBorder="1" applyAlignment="1"/>
    <xf numFmtId="0" fontId="16" fillId="18" borderId="108" xfId="0" applyFont="1" applyFill="1" applyBorder="1" applyAlignment="1">
      <alignment horizontal="left" vertical="top" justifyLastLine="1"/>
    </xf>
    <xf numFmtId="0" fontId="16" fillId="18" borderId="108" xfId="0" applyFont="1" applyFill="1" applyBorder="1" applyAlignment="1">
      <alignment horizontal="right" vertical="top" justifyLastLine="1"/>
    </xf>
    <xf numFmtId="0" fontId="16" fillId="18" borderId="108" xfId="0" applyFont="1" applyFill="1" applyBorder="1" applyAlignment="1">
      <alignment vertical="top" justifyLastLine="1"/>
    </xf>
    <xf numFmtId="0" fontId="16" fillId="18" borderId="109" xfId="0" applyFont="1" applyFill="1" applyBorder="1" applyAlignment="1">
      <alignment vertical="top" justifyLastLine="1"/>
    </xf>
    <xf numFmtId="0" fontId="5" fillId="19" borderId="0" xfId="0" applyFont="1" applyFill="1" applyAlignment="1">
      <alignment horizontal="left"/>
    </xf>
    <xf numFmtId="0" fontId="6" fillId="18" borderId="7" xfId="0" applyFont="1" applyFill="1" applyBorder="1" applyAlignment="1" applyProtection="1">
      <alignment horizontal="center" vertical="center" shrinkToFit="1"/>
      <protection hidden="1"/>
    </xf>
    <xf numFmtId="180" fontId="6" fillId="18" borderId="49" xfId="0" applyNumberFormat="1" applyFont="1" applyFill="1" applyBorder="1" applyAlignment="1" applyProtection="1">
      <alignment horizontal="center" vertical="center" shrinkToFit="1"/>
      <protection hidden="1"/>
    </xf>
    <xf numFmtId="0" fontId="6" fillId="25" borderId="8" xfId="0" applyFont="1" applyFill="1" applyBorder="1" applyAlignment="1" applyProtection="1">
      <alignment horizontal="center" vertical="center" shrinkToFit="1"/>
      <protection hidden="1"/>
    </xf>
    <xf numFmtId="180" fontId="6" fillId="25" borderId="49" xfId="0" applyNumberFormat="1" applyFont="1" applyFill="1" applyBorder="1" applyAlignment="1" applyProtection="1">
      <alignment horizontal="center" vertical="center" shrinkToFit="1"/>
      <protection hidden="1"/>
    </xf>
    <xf numFmtId="0" fontId="6" fillId="25" borderId="7" xfId="0" applyFont="1" applyFill="1" applyBorder="1" applyAlignment="1" applyProtection="1">
      <alignment horizontal="center" vertical="center" shrinkToFit="1"/>
      <protection hidden="1"/>
    </xf>
    <xf numFmtId="0" fontId="7" fillId="19" borderId="0" xfId="0" applyFont="1" applyFill="1" applyAlignment="1">
      <alignment horizontal="right" vertical="center"/>
    </xf>
    <xf numFmtId="0" fontId="6" fillId="18" borderId="7" xfId="0" applyFont="1" applyFill="1" applyBorder="1" applyAlignment="1">
      <alignment horizontal="center" vertical="center"/>
    </xf>
    <xf numFmtId="49" fontId="6" fillId="18" borderId="8" xfId="0" applyNumberFormat="1" applyFont="1" applyFill="1" applyBorder="1" applyAlignment="1">
      <alignment horizontal="center" vertical="center" shrinkToFit="1"/>
    </xf>
    <xf numFmtId="0" fontId="6" fillId="18" borderId="6" xfId="0" applyFont="1" applyFill="1" applyBorder="1" applyAlignment="1">
      <alignment horizontal="center" vertical="center"/>
    </xf>
    <xf numFmtId="49" fontId="6" fillId="18" borderId="8" xfId="0" applyNumberFormat="1" applyFont="1" applyFill="1" applyBorder="1" applyAlignment="1">
      <alignment horizontal="center" vertical="center"/>
    </xf>
    <xf numFmtId="180" fontId="12" fillId="18" borderId="106" xfId="0" applyNumberFormat="1" applyFont="1" applyFill="1" applyBorder="1" applyAlignment="1">
      <alignment horizontal="center" vertical="center" shrinkToFit="1"/>
    </xf>
    <xf numFmtId="0" fontId="12" fillId="0" borderId="0" xfId="0" applyFont="1" applyAlignment="1">
      <alignment vertical="center" shrinkToFit="1"/>
    </xf>
    <xf numFmtId="0" fontId="12" fillId="0" borderId="0" xfId="0" applyFont="1" applyAlignment="1">
      <alignment horizontal="left" vertical="center" shrinkToFit="1"/>
    </xf>
    <xf numFmtId="58" fontId="6" fillId="0" borderId="95" xfId="0" applyNumberFormat="1" applyFont="1" applyBorder="1" applyAlignment="1"/>
    <xf numFmtId="0" fontId="12" fillId="19" borderId="0" xfId="0" applyFont="1" applyFill="1" applyAlignment="1">
      <alignment horizontal="left" vertical="center" shrinkToFit="1"/>
    </xf>
    <xf numFmtId="0" fontId="12" fillId="19" borderId="0" xfId="0" applyFont="1" applyFill="1" applyAlignment="1">
      <alignment vertical="center" shrinkToFit="1"/>
    </xf>
    <xf numFmtId="0" fontId="12" fillId="19" borderId="0" xfId="0" applyFont="1" applyFill="1" applyAlignment="1">
      <alignment horizontal="center" vertical="center" shrinkToFit="1"/>
    </xf>
    <xf numFmtId="0" fontId="16" fillId="0" borderId="0" xfId="0" applyFont="1" applyAlignment="1" applyProtection="1">
      <alignment horizontal="right" vertical="top" justifyLastLine="1"/>
      <protection locked="0"/>
    </xf>
    <xf numFmtId="187" fontId="7" fillId="19" borderId="0" xfId="0" applyNumberFormat="1" applyFont="1" applyFill="1" applyAlignment="1">
      <alignment horizontal="right" vertical="center"/>
    </xf>
    <xf numFmtId="187" fontId="91" fillId="19" borderId="0" xfId="0" applyNumberFormat="1" applyFont="1" applyFill="1" applyAlignment="1">
      <alignment horizontal="right" vertical="center"/>
    </xf>
    <xf numFmtId="187" fontId="7" fillId="19" borderId="0" xfId="0" applyNumberFormat="1" applyFont="1" applyFill="1" applyAlignment="1" applyProtection="1">
      <alignment horizontal="right" vertical="center"/>
      <protection hidden="1"/>
    </xf>
    <xf numFmtId="0" fontId="11" fillId="0" borderId="0" xfId="0" applyFont="1" applyAlignment="1">
      <alignment vertical="top"/>
    </xf>
    <xf numFmtId="0" fontId="22" fillId="0" borderId="0" xfId="0" applyFont="1" applyAlignment="1">
      <alignment horizontal="distributed" vertical="center"/>
    </xf>
    <xf numFmtId="0" fontId="22" fillId="0" borderId="26" xfId="0" applyFont="1" applyBorder="1" applyAlignment="1">
      <alignment horizontal="distributed" vertical="center"/>
    </xf>
    <xf numFmtId="0" fontId="21" fillId="0" borderId="0" xfId="0" applyFont="1" applyAlignment="1">
      <alignment horizontal="center" vertical="center"/>
    </xf>
    <xf numFmtId="0" fontId="22" fillId="0" borderId="0" xfId="0" applyFont="1">
      <alignment vertical="center"/>
    </xf>
    <xf numFmtId="0" fontId="33" fillId="0" borderId="0" xfId="0" applyFont="1" applyAlignment="1"/>
    <xf numFmtId="0" fontId="27" fillId="0" borderId="5" xfId="0" applyFont="1" applyBorder="1">
      <alignment vertical="center"/>
    </xf>
    <xf numFmtId="0" fontId="22" fillId="0" borderId="7" xfId="0" applyFont="1" applyBorder="1">
      <alignment vertical="center"/>
    </xf>
    <xf numFmtId="188" fontId="11" fillId="0" borderId="60" xfId="11" applyNumberFormat="1" applyFont="1" applyBorder="1" applyAlignment="1" applyProtection="1">
      <alignment horizontal="left" vertical="center"/>
    </xf>
    <xf numFmtId="0" fontId="11" fillId="0" borderId="28" xfId="0" applyFont="1" applyBorder="1" applyAlignment="1">
      <alignment horizontal="right" vertical="center"/>
    </xf>
    <xf numFmtId="0" fontId="27" fillId="0" borderId="37" xfId="0" applyFont="1" applyBorder="1">
      <alignment vertical="center"/>
    </xf>
    <xf numFmtId="0" fontId="22" fillId="0" borderId="36" xfId="0" applyFont="1" applyBorder="1">
      <alignment vertical="center"/>
    </xf>
    <xf numFmtId="188" fontId="11" fillId="0" borderId="114" xfId="11" applyNumberFormat="1" applyFont="1" applyBorder="1" applyAlignment="1" applyProtection="1">
      <alignment horizontal="left" vertical="center"/>
    </xf>
    <xf numFmtId="0" fontId="23" fillId="0" borderId="29" xfId="0" applyFont="1" applyBorder="1" applyAlignment="1">
      <alignment horizontal="center" vertical="center"/>
    </xf>
    <xf numFmtId="0" fontId="11" fillId="0" borderId="29" xfId="0" applyFont="1" applyBorder="1" applyAlignment="1">
      <alignment horizontal="right" vertical="center"/>
    </xf>
    <xf numFmtId="0" fontId="11" fillId="0" borderId="30" xfId="0" applyFont="1" applyBorder="1" applyAlignment="1">
      <alignment horizontal="right" vertical="center"/>
    </xf>
    <xf numFmtId="0" fontId="56" fillId="0" borderId="0" xfId="0" applyFont="1" applyAlignment="1">
      <alignment horizontal="left" vertical="center"/>
    </xf>
    <xf numFmtId="0" fontId="29" fillId="0" borderId="0" xfId="0" applyFont="1" applyAlignment="1">
      <alignment horizontal="right" vertical="center"/>
    </xf>
    <xf numFmtId="0" fontId="55" fillId="0" borderId="0" xfId="0" applyFont="1" applyAlignment="1">
      <alignment horizontal="left" vertical="center"/>
    </xf>
    <xf numFmtId="0" fontId="27" fillId="0" borderId="0" xfId="0" applyFont="1">
      <alignment vertical="center"/>
    </xf>
    <xf numFmtId="0" fontId="24" fillId="0" borderId="0" xfId="0" applyFont="1" applyAlignment="1">
      <alignment vertical="center" shrinkToFit="1"/>
    </xf>
    <xf numFmtId="0" fontId="21" fillId="0" borderId="0" xfId="0" applyFont="1">
      <alignment vertical="center"/>
    </xf>
    <xf numFmtId="0" fontId="20" fillId="0" borderId="0" xfId="0" applyFont="1">
      <alignment vertical="center"/>
    </xf>
    <xf numFmtId="0" fontId="24" fillId="0" borderId="0" xfId="0" applyFont="1">
      <alignment vertical="center"/>
    </xf>
    <xf numFmtId="0" fontId="57" fillId="0" borderId="0" xfId="0" applyFont="1">
      <alignment vertical="center"/>
    </xf>
    <xf numFmtId="0" fontId="11" fillId="0" borderId="34" xfId="0" applyFont="1" applyBorder="1">
      <alignment vertical="center"/>
    </xf>
    <xf numFmtId="0" fontId="11" fillId="0" borderId="26" xfId="0" applyFont="1" applyBorder="1">
      <alignment vertical="center"/>
    </xf>
    <xf numFmtId="0" fontId="11" fillId="0" borderId="31" xfId="0" applyFont="1" applyBorder="1">
      <alignment vertical="center"/>
    </xf>
    <xf numFmtId="0" fontId="23" fillId="0" borderId="35" xfId="0" applyFont="1" applyBorder="1">
      <alignment vertical="center"/>
    </xf>
    <xf numFmtId="0" fontId="23" fillId="0" borderId="0" xfId="0" applyFont="1">
      <alignment vertical="center"/>
    </xf>
    <xf numFmtId="0" fontId="11" fillId="0" borderId="33" xfId="0" applyFont="1" applyBorder="1" applyAlignment="1">
      <alignment horizontal="right" vertical="center"/>
    </xf>
    <xf numFmtId="0" fontId="11" fillId="0" borderId="33" xfId="0" applyFont="1" applyBorder="1">
      <alignment vertical="center"/>
    </xf>
    <xf numFmtId="0" fontId="23" fillId="0" borderId="32" xfId="0" applyFont="1" applyBorder="1">
      <alignment vertical="center"/>
    </xf>
    <xf numFmtId="0" fontId="23" fillId="0" borderId="4" xfId="0" applyFont="1" applyBorder="1">
      <alignment vertical="center"/>
    </xf>
    <xf numFmtId="0" fontId="23" fillId="0" borderId="4" xfId="0" applyFont="1" applyBorder="1" applyAlignment="1">
      <alignment horizontal="right" vertical="center"/>
    </xf>
    <xf numFmtId="0" fontId="11" fillId="0" borderId="30" xfId="0" applyFont="1" applyBorder="1">
      <alignment vertical="center"/>
    </xf>
    <xf numFmtId="0" fontId="25" fillId="0" borderId="4" xfId="0" applyFont="1" applyBorder="1" applyAlignment="1">
      <alignment vertical="top"/>
    </xf>
    <xf numFmtId="0" fontId="25" fillId="0" borderId="4" xfId="0" applyFont="1" applyBorder="1">
      <alignment vertical="center"/>
    </xf>
    <xf numFmtId="0" fontId="11" fillId="0" borderId="4" xfId="0" applyFont="1" applyBorder="1">
      <alignment vertical="center"/>
    </xf>
    <xf numFmtId="0" fontId="25" fillId="0" borderId="34" xfId="0" applyFont="1" applyBorder="1">
      <alignment vertical="center"/>
    </xf>
    <xf numFmtId="0" fontId="25" fillId="0" borderId="26" xfId="0" applyFont="1" applyBorder="1">
      <alignment vertical="center"/>
    </xf>
    <xf numFmtId="0" fontId="11" fillId="0" borderId="35" xfId="0" applyFont="1" applyBorder="1">
      <alignment vertical="center"/>
    </xf>
    <xf numFmtId="0" fontId="23" fillId="0" borderId="0" xfId="0" applyFont="1" applyAlignment="1">
      <alignment horizontal="center" vertical="center"/>
    </xf>
    <xf numFmtId="0" fontId="23" fillId="0" borderId="0" xfId="0" applyFont="1" applyAlignment="1">
      <alignment horizontal="right" vertical="center"/>
    </xf>
    <xf numFmtId="0" fontId="28" fillId="0" borderId="0" xfId="0" applyFont="1" applyAlignment="1">
      <alignment horizontal="left" vertical="center" indent="1"/>
    </xf>
    <xf numFmtId="0" fontId="11" fillId="0" borderId="32" xfId="0" applyFont="1" applyBorder="1">
      <alignment vertical="center"/>
    </xf>
    <xf numFmtId="0" fontId="21" fillId="4" borderId="38" xfId="0" applyFont="1" applyFill="1" applyBorder="1" applyAlignment="1" applyProtection="1">
      <alignment horizontal="center" vertical="center"/>
      <protection locked="0"/>
    </xf>
    <xf numFmtId="0" fontId="21" fillId="4" borderId="39" xfId="0" applyFont="1" applyFill="1" applyBorder="1" applyAlignment="1" applyProtection="1">
      <alignment horizontal="center" vertical="center"/>
      <protection locked="0"/>
    </xf>
    <xf numFmtId="0" fontId="21" fillId="4" borderId="40" xfId="0" applyFont="1" applyFill="1" applyBorder="1" applyAlignment="1" applyProtection="1">
      <alignment horizontal="center" vertical="center"/>
      <protection locked="0"/>
    </xf>
    <xf numFmtId="187" fontId="23" fillId="0" borderId="28" xfId="0" applyNumberFormat="1" applyFont="1" applyBorder="1" applyAlignment="1">
      <alignment horizontal="center" vertical="center"/>
    </xf>
    <xf numFmtId="0" fontId="68" fillId="0" borderId="21" xfId="0" applyFont="1" applyBorder="1">
      <alignment vertical="center"/>
    </xf>
    <xf numFmtId="0" fontId="68" fillId="0" borderId="101" xfId="0" applyFont="1" applyBorder="1">
      <alignment vertical="center"/>
    </xf>
    <xf numFmtId="0" fontId="68" fillId="0" borderId="110" xfId="0" applyFont="1" applyBorder="1">
      <alignment vertical="center"/>
    </xf>
    <xf numFmtId="181" fontId="68" fillId="0" borderId="101" xfId="0" applyNumberFormat="1" applyFont="1" applyBorder="1">
      <alignment vertical="center"/>
    </xf>
    <xf numFmtId="0" fontId="69" fillId="0" borderId="21" xfId="0" applyFont="1" applyBorder="1">
      <alignment vertical="center"/>
    </xf>
    <xf numFmtId="180" fontId="68" fillId="0" borderId="21" xfId="0" applyNumberFormat="1" applyFont="1" applyBorder="1">
      <alignment vertical="center"/>
    </xf>
    <xf numFmtId="0" fontId="68" fillId="0" borderId="21" xfId="0" applyFont="1" applyBorder="1" applyAlignment="1">
      <alignment vertical="center" shrinkToFit="1"/>
    </xf>
    <xf numFmtId="0" fontId="71" fillId="0" borderId="5" xfId="0" applyFont="1" applyBorder="1" applyAlignment="1">
      <alignment vertical="center" shrinkToFit="1"/>
    </xf>
    <xf numFmtId="0" fontId="71" fillId="0" borderId="5" xfId="0" applyFont="1" applyBorder="1" applyAlignment="1">
      <alignment horizontal="left" vertical="center"/>
    </xf>
    <xf numFmtId="0" fontId="71" fillId="0" borderId="5" xfId="0" applyFont="1" applyBorder="1" applyAlignment="1">
      <alignment horizontal="center" vertical="center" shrinkToFit="1"/>
    </xf>
    <xf numFmtId="38" fontId="71" fillId="0" borderId="5" xfId="0" applyNumberFormat="1" applyFont="1" applyBorder="1" applyAlignment="1">
      <alignment horizontal="center" vertical="center" shrinkToFit="1"/>
    </xf>
    <xf numFmtId="3" fontId="71" fillId="0" borderId="5" xfId="0" applyNumberFormat="1" applyFont="1" applyBorder="1" applyAlignment="1">
      <alignment horizontal="center" vertical="center" shrinkToFit="1"/>
    </xf>
    <xf numFmtId="2" fontId="72" fillId="0" borderId="5" xfId="0" applyNumberFormat="1" applyFont="1" applyBorder="1" applyAlignment="1">
      <alignment horizontal="left" vertical="center"/>
    </xf>
    <xf numFmtId="0" fontId="72" fillId="0" borderId="5" xfId="0" applyFont="1" applyBorder="1" applyAlignment="1">
      <alignment horizontal="left" vertical="center"/>
    </xf>
    <xf numFmtId="187" fontId="71" fillId="0" borderId="5" xfId="0" applyNumberFormat="1" applyFont="1" applyBorder="1" applyAlignment="1">
      <alignment vertical="center" shrinkToFit="1"/>
    </xf>
    <xf numFmtId="187" fontId="71" fillId="0" borderId="5" xfId="0" applyNumberFormat="1" applyFont="1" applyBorder="1">
      <alignment vertical="center"/>
    </xf>
    <xf numFmtId="0" fontId="68" fillId="0" borderId="22" xfId="0" applyFont="1" applyBorder="1">
      <alignment vertical="center"/>
    </xf>
    <xf numFmtId="0" fontId="68" fillId="0" borderId="102" xfId="0" applyFont="1" applyBorder="1">
      <alignment vertical="center"/>
    </xf>
    <xf numFmtId="0" fontId="68" fillId="0" borderId="111" xfId="0" applyFont="1" applyBorder="1">
      <alignment vertical="center"/>
    </xf>
    <xf numFmtId="181" fontId="68" fillId="0" borderId="102" xfId="0" applyNumberFormat="1" applyFont="1" applyBorder="1">
      <alignment vertical="center"/>
    </xf>
    <xf numFmtId="0" fontId="69" fillId="0" borderId="22" xfId="0" applyFont="1" applyBorder="1">
      <alignment vertical="center"/>
    </xf>
    <xf numFmtId="180" fontId="68" fillId="0" borderId="22" xfId="0" applyNumberFormat="1" applyFont="1" applyBorder="1">
      <alignment vertical="center"/>
    </xf>
    <xf numFmtId="0" fontId="68" fillId="0" borderId="22" xfId="0" applyFont="1" applyBorder="1" applyAlignment="1">
      <alignment vertical="center" shrinkToFit="1"/>
    </xf>
    <xf numFmtId="0" fontId="17" fillId="0" borderId="34" xfId="0" applyFont="1" applyBorder="1" applyAlignment="1">
      <alignment vertical="center" shrinkToFit="1"/>
    </xf>
    <xf numFmtId="0" fontId="17" fillId="0" borderId="26" xfId="0" applyFont="1" applyBorder="1" applyAlignment="1">
      <alignment vertical="center" shrinkToFit="1"/>
    </xf>
    <xf numFmtId="0" fontId="17" fillId="0" borderId="31" xfId="0" applyFont="1" applyBorder="1" applyAlignment="1">
      <alignment vertical="center" shrinkToFit="1"/>
    </xf>
    <xf numFmtId="0" fontId="17" fillId="0" borderId="35" xfId="0" applyFont="1" applyBorder="1" applyAlignment="1">
      <alignment vertical="center" shrinkToFit="1"/>
    </xf>
    <xf numFmtId="0" fontId="17" fillId="0" borderId="33" xfId="0" applyFont="1" applyBorder="1" applyAlignment="1">
      <alignment vertical="center" shrinkToFit="1"/>
    </xf>
    <xf numFmtId="0" fontId="49" fillId="0" borderId="0" xfId="0" applyFont="1">
      <alignment vertical="center"/>
    </xf>
    <xf numFmtId="0" fontId="19" fillId="0" borderId="0" xfId="0" applyFont="1">
      <alignment vertical="center"/>
    </xf>
    <xf numFmtId="0" fontId="17" fillId="0" borderId="0" xfId="0" applyFont="1" applyAlignment="1">
      <alignment horizontal="center" vertical="center" shrinkToFit="1"/>
    </xf>
    <xf numFmtId="0" fontId="68" fillId="0" borderId="24" xfId="0" applyFont="1" applyBorder="1">
      <alignment vertical="center"/>
    </xf>
    <xf numFmtId="0" fontId="68" fillId="0" borderId="103" xfId="0" applyFont="1" applyBorder="1">
      <alignment vertical="center"/>
    </xf>
    <xf numFmtId="0" fontId="68" fillId="0" borderId="112" xfId="0" applyFont="1" applyBorder="1">
      <alignment vertical="center"/>
    </xf>
    <xf numFmtId="181" fontId="68" fillId="0" borderId="103" xfId="0" applyNumberFormat="1" applyFont="1" applyBorder="1">
      <alignment vertical="center"/>
    </xf>
    <xf numFmtId="0" fontId="69" fillId="0" borderId="24" xfId="0" applyFont="1" applyBorder="1">
      <alignment vertical="center"/>
    </xf>
    <xf numFmtId="180" fontId="68" fillId="0" borderId="24" xfId="0" applyNumberFormat="1" applyFont="1" applyBorder="1">
      <alignment vertical="center"/>
    </xf>
    <xf numFmtId="0" fontId="68" fillId="0" borderId="24" xfId="0" applyFont="1" applyBorder="1" applyAlignment="1">
      <alignment vertical="center" shrinkToFit="1"/>
    </xf>
    <xf numFmtId="0" fontId="17" fillId="0" borderId="32" xfId="0" applyFont="1" applyBorder="1" applyAlignment="1">
      <alignment vertical="center" shrinkToFit="1"/>
    </xf>
    <xf numFmtId="0" fontId="17" fillId="0" borderId="4" xfId="0" applyFont="1" applyBorder="1" applyAlignment="1">
      <alignment vertical="center" shrinkToFit="1"/>
    </xf>
    <xf numFmtId="0" fontId="17" fillId="0" borderId="30" xfId="0" applyFont="1" applyBorder="1" applyAlignment="1">
      <alignment vertical="center" shrinkToFit="1"/>
    </xf>
    <xf numFmtId="0" fontId="4" fillId="16" borderId="9" xfId="0" applyFont="1" applyFill="1" applyBorder="1">
      <alignment vertical="center"/>
    </xf>
    <xf numFmtId="0" fontId="81" fillId="19" borderId="0" xfId="0" applyFont="1" applyFill="1" applyAlignment="1">
      <alignment horizontal="right" vertical="top" justifyLastLine="1"/>
    </xf>
    <xf numFmtId="0" fontId="0" fillId="0" borderId="7" xfId="0" applyBorder="1" applyProtection="1">
      <alignment vertical="center"/>
      <protection hidden="1"/>
    </xf>
    <xf numFmtId="0" fontId="0" fillId="0" borderId="2" xfId="0" applyBorder="1" applyProtection="1">
      <alignment vertical="center"/>
      <protection hidden="1"/>
    </xf>
    <xf numFmtId="0" fontId="0" fillId="0" borderId="59"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17" fillId="15" borderId="5" xfId="0" applyFont="1" applyFill="1" applyBorder="1" applyAlignment="1">
      <alignment horizontal="center" vertical="center" shrinkToFit="1"/>
    </xf>
    <xf numFmtId="0" fontId="17" fillId="4" borderId="5" xfId="0" applyFont="1" applyFill="1" applyBorder="1" applyAlignment="1">
      <alignment horizontal="center" vertical="center" shrinkToFit="1"/>
    </xf>
    <xf numFmtId="187" fontId="71" fillId="0" borderId="0" xfId="0" applyNumberFormat="1" applyFont="1" applyAlignment="1">
      <alignment vertical="center" shrinkToFit="1"/>
    </xf>
    <xf numFmtId="0" fontId="7" fillId="0" borderId="0" xfId="0" applyFont="1" applyAlignment="1">
      <alignment horizontal="center" vertical="top" wrapText="1" shrinkToFit="1"/>
    </xf>
    <xf numFmtId="0" fontId="7" fillId="0" borderId="0" xfId="0" applyFont="1" applyAlignment="1">
      <alignment horizontal="center" vertical="top" shrinkToFit="1"/>
    </xf>
    <xf numFmtId="0" fontId="7" fillId="24" borderId="52" xfId="0" applyFont="1" applyFill="1" applyBorder="1" applyAlignment="1">
      <alignment horizontal="center" vertical="top" wrapText="1" shrinkToFit="1"/>
    </xf>
    <xf numFmtId="0" fontId="7" fillId="24" borderId="41" xfId="0" applyFont="1" applyFill="1" applyBorder="1" applyAlignment="1">
      <alignment horizontal="center" vertical="top" shrinkToFit="1"/>
    </xf>
    <xf numFmtId="49" fontId="12" fillId="18" borderId="106" xfId="0" applyNumberFormat="1" applyFont="1" applyFill="1" applyBorder="1" applyAlignment="1" applyProtection="1">
      <alignment horizontal="center" vertical="center" shrinkToFit="1"/>
      <protection locked="0"/>
    </xf>
    <xf numFmtId="49" fontId="12" fillId="18" borderId="49" xfId="0" applyNumberFormat="1" applyFont="1" applyFill="1" applyBorder="1" applyAlignment="1" applyProtection="1">
      <alignment horizontal="center" vertical="center" shrinkToFit="1"/>
      <protection locked="0"/>
    </xf>
    <xf numFmtId="49" fontId="62" fillId="19" borderId="0" xfId="0" applyNumberFormat="1" applyFont="1" applyFill="1" applyAlignment="1">
      <alignment horizontal="left"/>
    </xf>
    <xf numFmtId="49" fontId="12" fillId="25" borderId="106" xfId="0" applyNumberFormat="1" applyFont="1" applyFill="1" applyBorder="1" applyAlignment="1" applyProtection="1">
      <alignment horizontal="center" vertical="center" shrinkToFit="1"/>
      <protection locked="0"/>
    </xf>
    <xf numFmtId="49" fontId="12" fillId="25" borderId="49" xfId="0" applyNumberFormat="1" applyFont="1" applyFill="1" applyBorder="1" applyAlignment="1" applyProtection="1">
      <alignment horizontal="center" vertical="center" shrinkToFit="1"/>
      <protection locked="0"/>
    </xf>
    <xf numFmtId="0" fontId="43" fillId="0" borderId="0" xfId="0" applyFont="1" applyAlignment="1" applyProtection="1">
      <alignment horizontal="center" vertical="center"/>
      <protection hidden="1"/>
    </xf>
    <xf numFmtId="0" fontId="0" fillId="0" borderId="0" xfId="0" applyAlignment="1" applyProtection="1">
      <alignment horizontal="left" vertical="top" wrapText="1"/>
      <protection hidden="1"/>
    </xf>
    <xf numFmtId="0" fontId="0" fillId="0" borderId="7"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60" xfId="0" applyBorder="1" applyAlignment="1" applyProtection="1">
      <alignment horizontal="center" vertical="center"/>
      <protection hidden="1"/>
    </xf>
    <xf numFmtId="0" fontId="0" fillId="0" borderId="7" xfId="0" applyBorder="1" applyAlignment="1" applyProtection="1">
      <alignment horizontal="left" vertical="center" wrapText="1"/>
      <protection hidden="1"/>
    </xf>
    <xf numFmtId="0" fontId="0" fillId="0" borderId="2" xfId="0" applyBorder="1" applyAlignment="1" applyProtection="1">
      <alignment horizontal="left" vertical="center" wrapText="1"/>
      <protection hidden="1"/>
    </xf>
    <xf numFmtId="0" fontId="0" fillId="0" borderId="60" xfId="0" applyBorder="1" applyAlignment="1" applyProtection="1">
      <alignment horizontal="left" vertical="center" wrapText="1"/>
      <protection hidden="1"/>
    </xf>
    <xf numFmtId="0" fontId="0" fillId="9" borderId="53" xfId="0" applyFill="1" applyBorder="1" applyAlignment="1" applyProtection="1">
      <alignment horizontal="left" vertical="center" wrapText="1"/>
      <protection hidden="1"/>
    </xf>
    <xf numFmtId="0" fontId="0" fillId="9" borderId="54" xfId="0" applyFill="1" applyBorder="1" applyAlignment="1" applyProtection="1">
      <alignment horizontal="left" vertical="center" wrapText="1"/>
      <protection hidden="1"/>
    </xf>
    <xf numFmtId="0" fontId="0" fillId="9" borderId="55" xfId="0" applyFill="1" applyBorder="1" applyAlignment="1" applyProtection="1">
      <alignment horizontal="left" vertical="center" wrapText="1"/>
      <protection hidden="1"/>
    </xf>
    <xf numFmtId="0" fontId="0" fillId="9" borderId="56" xfId="0" applyFill="1" applyBorder="1" applyAlignment="1" applyProtection="1">
      <alignment horizontal="center" vertical="center"/>
      <protection hidden="1"/>
    </xf>
    <xf numFmtId="0" fontId="0" fillId="9" borderId="57" xfId="0" applyFill="1" applyBorder="1" applyAlignment="1" applyProtection="1">
      <alignment horizontal="center" vertical="center"/>
      <protection hidden="1"/>
    </xf>
    <xf numFmtId="0" fontId="0" fillId="9" borderId="58" xfId="0" applyFill="1" applyBorder="1" applyAlignment="1" applyProtection="1">
      <alignment horizontal="center" vertical="center"/>
      <protection hidden="1"/>
    </xf>
    <xf numFmtId="0" fontId="0" fillId="10" borderId="7" xfId="0" applyFill="1" applyBorder="1" applyAlignment="1" applyProtection="1">
      <alignment horizontal="left" vertical="center" wrapText="1"/>
      <protection hidden="1"/>
    </xf>
    <xf numFmtId="0" fontId="0" fillId="10" borderId="2" xfId="0" applyFill="1" applyBorder="1" applyAlignment="1" applyProtection="1">
      <alignment horizontal="left" vertical="center" wrapText="1"/>
      <protection hidden="1"/>
    </xf>
    <xf numFmtId="0" fontId="0" fillId="10" borderId="60" xfId="0" applyFill="1" applyBorder="1" applyAlignment="1" applyProtection="1">
      <alignment horizontal="left" vertical="center" wrapText="1"/>
      <protection hidden="1"/>
    </xf>
    <xf numFmtId="0" fontId="0" fillId="0" borderId="7" xfId="0" applyBorder="1"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60" xfId="0" applyBorder="1" applyAlignment="1" applyProtection="1">
      <alignment horizontal="left" vertical="center"/>
      <protection hidden="1"/>
    </xf>
    <xf numFmtId="0" fontId="0" fillId="10" borderId="7" xfId="0" applyFill="1" applyBorder="1" applyAlignment="1" applyProtection="1">
      <alignment horizontal="left" vertical="center"/>
      <protection hidden="1"/>
    </xf>
    <xf numFmtId="0" fontId="0" fillId="10" borderId="2" xfId="0" applyFill="1" applyBorder="1" applyAlignment="1" applyProtection="1">
      <alignment horizontal="left" vertical="center"/>
      <protection hidden="1"/>
    </xf>
    <xf numFmtId="0" fontId="0" fillId="10" borderId="60" xfId="0" applyFill="1" applyBorder="1" applyAlignment="1" applyProtection="1">
      <alignment horizontal="left" vertical="center"/>
      <protection hidden="1"/>
    </xf>
    <xf numFmtId="0" fontId="0" fillId="0" borderId="80" xfId="0" applyBorder="1" applyAlignment="1" applyProtection="1">
      <alignment horizontal="left" vertical="top" wrapText="1"/>
      <protection hidden="1"/>
    </xf>
    <xf numFmtId="0" fontId="0" fillId="0" borderId="81" xfId="0" applyBorder="1" applyAlignment="1" applyProtection="1">
      <alignment horizontal="left" vertical="top" wrapText="1"/>
      <protection hidden="1"/>
    </xf>
    <xf numFmtId="0" fontId="0" fillId="0" borderId="80" xfId="0" applyBorder="1" applyAlignment="1" applyProtection="1">
      <alignment horizontal="left" vertical="center" wrapText="1"/>
      <protection hidden="1"/>
    </xf>
    <xf numFmtId="0" fontId="0" fillId="10" borderId="7" xfId="0" applyFill="1" applyBorder="1" applyAlignment="1" applyProtection="1">
      <alignment horizontal="center" vertical="center"/>
      <protection hidden="1"/>
    </xf>
    <xf numFmtId="0" fontId="0" fillId="10" borderId="2" xfId="0" applyFill="1" applyBorder="1" applyAlignment="1" applyProtection="1">
      <alignment horizontal="center" vertical="center"/>
      <protection hidden="1"/>
    </xf>
    <xf numFmtId="0" fontId="0" fillId="10" borderId="60" xfId="0" applyFill="1" applyBorder="1" applyAlignment="1" applyProtection="1">
      <alignment horizontal="center" vertical="center"/>
      <protection hidden="1"/>
    </xf>
    <xf numFmtId="0" fontId="0" fillId="0" borderId="64" xfId="0" applyBorder="1" applyAlignment="1" applyProtection="1">
      <alignment horizontal="center" vertical="center"/>
      <protection hidden="1"/>
    </xf>
    <xf numFmtId="0" fontId="0" fillId="0" borderId="65" xfId="0" applyBorder="1" applyAlignment="1" applyProtection="1">
      <alignment horizontal="center" vertical="center"/>
      <protection hidden="1"/>
    </xf>
    <xf numFmtId="0" fontId="0" fillId="0" borderId="66" xfId="0" applyBorder="1" applyAlignment="1" applyProtection="1">
      <alignment horizontal="center" vertical="center"/>
      <protection hidden="1"/>
    </xf>
    <xf numFmtId="0" fontId="0" fillId="0" borderId="5" xfId="0" applyBorder="1" applyAlignment="1" applyProtection="1">
      <alignment horizontal="left" vertical="center"/>
      <protection hidden="1"/>
    </xf>
    <xf numFmtId="0" fontId="0" fillId="0" borderId="61" xfId="0" applyBorder="1" applyAlignment="1" applyProtection="1">
      <alignment horizontal="left" vertical="center"/>
      <protection hidden="1"/>
    </xf>
    <xf numFmtId="0" fontId="16" fillId="0" borderId="0" xfId="0" applyFont="1" applyAlignment="1">
      <alignment horizontal="left" vertical="top" justifyLastLine="1"/>
    </xf>
    <xf numFmtId="0" fontId="10" fillId="21" borderId="14" xfId="0" applyFont="1" applyFill="1" applyBorder="1" applyAlignment="1">
      <alignment horizontal="center"/>
    </xf>
    <xf numFmtId="0" fontId="10" fillId="21" borderId="89" xfId="0" applyFont="1" applyFill="1" applyBorder="1" applyAlignment="1">
      <alignment horizontal="center"/>
    </xf>
    <xf numFmtId="0" fontId="10" fillId="21" borderId="20" xfId="0" applyFont="1" applyFill="1" applyBorder="1" applyAlignment="1">
      <alignment horizontal="center"/>
    </xf>
    <xf numFmtId="184" fontId="3" fillId="18" borderId="11" xfId="0" applyNumberFormat="1" applyFont="1" applyFill="1" applyBorder="1" applyAlignment="1" applyProtection="1">
      <alignment horizontal="center" shrinkToFit="1"/>
      <protection locked="0"/>
    </xf>
    <xf numFmtId="184" fontId="3" fillId="18" borderId="90" xfId="0" applyNumberFormat="1" applyFont="1" applyFill="1" applyBorder="1" applyAlignment="1" applyProtection="1">
      <alignment horizontal="center" shrinkToFit="1"/>
      <protection locked="0"/>
    </xf>
    <xf numFmtId="184" fontId="3" fillId="18" borderId="23" xfId="0" applyNumberFormat="1" applyFont="1" applyFill="1" applyBorder="1" applyAlignment="1" applyProtection="1">
      <alignment horizontal="center" shrinkToFit="1"/>
      <protection locked="0"/>
    </xf>
    <xf numFmtId="0" fontId="11" fillId="18" borderId="7" xfId="0" applyFont="1" applyFill="1" applyBorder="1" applyAlignment="1" applyProtection="1">
      <alignment horizontal="center" wrapText="1"/>
      <protection locked="0"/>
    </xf>
    <xf numFmtId="0" fontId="11" fillId="18" borderId="28" xfId="0" applyFont="1" applyFill="1" applyBorder="1" applyAlignment="1" applyProtection="1">
      <alignment horizontal="center" wrapText="1"/>
      <protection locked="0"/>
    </xf>
    <xf numFmtId="0" fontId="13" fillId="21" borderId="14" xfId="0" applyFont="1" applyFill="1" applyBorder="1" applyAlignment="1">
      <alignment horizontal="center"/>
    </xf>
    <xf numFmtId="0" fontId="13" fillId="21" borderId="20" xfId="0" applyFont="1" applyFill="1" applyBorder="1" applyAlignment="1">
      <alignment horizontal="center"/>
    </xf>
    <xf numFmtId="0" fontId="13" fillId="21" borderId="17" xfId="0" applyFont="1" applyFill="1" applyBorder="1" applyAlignment="1">
      <alignment horizontal="center"/>
    </xf>
    <xf numFmtId="0" fontId="13" fillId="21" borderId="93" xfId="0" applyFont="1" applyFill="1" applyBorder="1" applyAlignment="1">
      <alignment horizontal="center"/>
    </xf>
    <xf numFmtId="0" fontId="4" fillId="18" borderId="7" xfId="0" applyFont="1" applyFill="1" applyBorder="1" applyAlignment="1" applyProtection="1">
      <alignment horizontal="center" shrinkToFit="1"/>
      <protection locked="0"/>
    </xf>
    <xf numFmtId="0" fontId="4" fillId="18" borderId="28" xfId="0" applyFont="1" applyFill="1" applyBorder="1" applyAlignment="1" applyProtection="1">
      <alignment horizontal="center" shrinkToFit="1"/>
      <protection locked="0"/>
    </xf>
    <xf numFmtId="0" fontId="4" fillId="18" borderId="11" xfId="0" applyFont="1" applyFill="1" applyBorder="1" applyAlignment="1" applyProtection="1">
      <alignment horizontal="center"/>
      <protection locked="0"/>
    </xf>
    <xf numFmtId="0" fontId="4" fillId="18" borderId="23" xfId="0" applyFont="1" applyFill="1" applyBorder="1" applyAlignment="1" applyProtection="1">
      <alignment horizontal="center"/>
      <protection locked="0"/>
    </xf>
    <xf numFmtId="0" fontId="4" fillId="18" borderId="10" xfId="0" applyFont="1" applyFill="1" applyBorder="1" applyAlignment="1" applyProtection="1">
      <alignment horizontal="center" shrinkToFit="1"/>
      <protection locked="0"/>
    </xf>
    <xf numFmtId="0" fontId="4" fillId="18" borderId="91" xfId="0" applyFont="1" applyFill="1" applyBorder="1" applyAlignment="1" applyProtection="1">
      <alignment horizontal="center" shrinkToFit="1"/>
      <protection locked="0"/>
    </xf>
    <xf numFmtId="0" fontId="4" fillId="18" borderId="7" xfId="0" applyFont="1" applyFill="1" applyBorder="1" applyAlignment="1" applyProtection="1">
      <alignment horizontal="center"/>
      <protection locked="0"/>
    </xf>
    <xf numFmtId="0" fontId="4" fillId="18" borderId="28" xfId="0" applyFont="1" applyFill="1" applyBorder="1" applyAlignment="1" applyProtection="1">
      <alignment horizontal="center"/>
      <protection locked="0"/>
    </xf>
    <xf numFmtId="0" fontId="74" fillId="19" borderId="0" xfId="0" applyFont="1" applyFill="1" applyAlignment="1">
      <alignment horizontal="left"/>
    </xf>
    <xf numFmtId="0" fontId="74" fillId="21" borderId="7" xfId="0" applyFont="1" applyFill="1" applyBorder="1" applyAlignment="1">
      <alignment horizontal="center" wrapText="1"/>
    </xf>
    <xf numFmtId="0" fontId="74" fillId="21" borderId="2" xfId="0" applyFont="1" applyFill="1" applyBorder="1" applyAlignment="1">
      <alignment horizontal="center" wrapText="1"/>
    </xf>
    <xf numFmtId="0" fontId="74" fillId="21" borderId="28" xfId="0" applyFont="1" applyFill="1" applyBorder="1" applyAlignment="1">
      <alignment horizontal="center" wrapText="1"/>
    </xf>
    <xf numFmtId="0" fontId="87" fillId="21" borderId="5" xfId="0" applyFont="1" applyFill="1" applyBorder="1" applyAlignment="1">
      <alignment horizontal="center" wrapText="1"/>
    </xf>
    <xf numFmtId="0" fontId="13" fillId="0" borderId="26" xfId="0" applyFont="1" applyBorder="1" applyAlignment="1">
      <alignment horizontal="right" vertical="top"/>
    </xf>
    <xf numFmtId="0" fontId="13" fillId="0" borderId="4" xfId="0" applyFont="1" applyBorder="1" applyAlignment="1">
      <alignment horizontal="right" vertical="top"/>
    </xf>
    <xf numFmtId="0" fontId="80" fillId="21" borderId="14" xfId="0" applyFont="1" applyFill="1" applyBorder="1" applyAlignment="1">
      <alignment horizontal="center" vertical="center"/>
    </xf>
    <xf numFmtId="0" fontId="80" fillId="21" borderId="89" xfId="0" applyFont="1" applyFill="1" applyBorder="1" applyAlignment="1">
      <alignment horizontal="center" vertical="center"/>
    </xf>
    <xf numFmtId="0" fontId="80" fillId="21" borderId="93" xfId="0" applyFont="1" applyFill="1" applyBorder="1" applyAlignment="1">
      <alignment horizontal="center" vertical="center"/>
    </xf>
    <xf numFmtId="0" fontId="80" fillId="21" borderId="52" xfId="0" applyFont="1" applyFill="1" applyBorder="1" applyAlignment="1">
      <alignment horizontal="center" wrapText="1"/>
    </xf>
    <xf numFmtId="0" fontId="80" fillId="21" borderId="41" xfId="0" applyFont="1" applyFill="1" applyBorder="1" applyAlignment="1">
      <alignment horizontal="center" wrapText="1"/>
    </xf>
    <xf numFmtId="0" fontId="80" fillId="21" borderId="7" xfId="0" applyFont="1" applyFill="1" applyBorder="1" applyAlignment="1">
      <alignment horizontal="center" wrapText="1"/>
    </xf>
    <xf numFmtId="0" fontId="80" fillId="21" borderId="2" xfId="0" applyFont="1" applyFill="1" applyBorder="1" applyAlignment="1">
      <alignment horizontal="center" wrapText="1"/>
    </xf>
    <xf numFmtId="0" fontId="80" fillId="21" borderId="28" xfId="0" applyFont="1" applyFill="1" applyBorder="1" applyAlignment="1">
      <alignment horizontal="center" wrapText="1"/>
    </xf>
    <xf numFmtId="0" fontId="88" fillId="21" borderId="5" xfId="0" applyFont="1" applyFill="1" applyBorder="1" applyAlignment="1">
      <alignment horizontal="center" wrapText="1"/>
    </xf>
    <xf numFmtId="0" fontId="74" fillId="21" borderId="14" xfId="0" applyFont="1" applyFill="1" applyBorder="1" applyAlignment="1">
      <alignment horizontal="center" vertical="center"/>
    </xf>
    <xf numFmtId="0" fontId="74" fillId="21" borderId="89" xfId="0" applyFont="1" applyFill="1" applyBorder="1" applyAlignment="1">
      <alignment horizontal="center" vertical="center"/>
    </xf>
    <xf numFmtId="0" fontId="74" fillId="21" borderId="93" xfId="0" applyFont="1" applyFill="1" applyBorder="1" applyAlignment="1">
      <alignment horizontal="center" vertical="center"/>
    </xf>
    <xf numFmtId="0" fontId="74" fillId="21" borderId="52" xfId="0" applyFont="1" applyFill="1" applyBorder="1" applyAlignment="1">
      <alignment horizontal="center" wrapText="1"/>
    </xf>
    <xf numFmtId="0" fontId="74" fillId="21" borderId="41" xfId="0" applyFont="1" applyFill="1" applyBorder="1" applyAlignment="1">
      <alignment horizontal="center" wrapText="1"/>
    </xf>
    <xf numFmtId="177" fontId="5" fillId="21" borderId="52" xfId="0" applyNumberFormat="1" applyFont="1" applyFill="1" applyBorder="1" applyAlignment="1">
      <alignment horizontal="center" vertical="center" shrinkToFit="1"/>
    </xf>
    <xf numFmtId="177" fontId="5" fillId="21" borderId="41" xfId="0" applyNumberFormat="1" applyFont="1" applyFill="1" applyBorder="1" applyAlignment="1">
      <alignment horizontal="center" vertical="center" shrinkToFit="1"/>
    </xf>
    <xf numFmtId="0" fontId="12" fillId="21" borderId="52" xfId="0" applyFont="1" applyFill="1" applyBorder="1" applyAlignment="1">
      <alignment horizontal="center" vertical="center" justifyLastLine="1"/>
    </xf>
    <xf numFmtId="0" fontId="12" fillId="21" borderId="41" xfId="0" applyFont="1" applyFill="1" applyBorder="1" applyAlignment="1">
      <alignment horizontal="center" vertical="center" justifyLastLine="1"/>
    </xf>
    <xf numFmtId="0" fontId="5" fillId="21" borderId="7" xfId="0" applyFont="1" applyFill="1" applyBorder="1" applyAlignment="1">
      <alignment horizontal="center" vertical="center" wrapText="1"/>
    </xf>
    <xf numFmtId="0" fontId="5" fillId="21" borderId="25" xfId="0" applyFont="1" applyFill="1" applyBorder="1" applyAlignment="1">
      <alignment horizontal="center" vertical="center" wrapText="1"/>
    </xf>
    <xf numFmtId="0" fontId="13" fillId="0" borderId="35" xfId="0" applyFont="1" applyBorder="1" applyAlignment="1">
      <alignment horizontal="left" wrapText="1"/>
    </xf>
    <xf numFmtId="0" fontId="13" fillId="0" borderId="0" xfId="0" applyFont="1" applyAlignment="1">
      <alignment horizontal="left" wrapText="1"/>
    </xf>
    <xf numFmtId="0" fontId="80" fillId="21" borderId="34" xfId="0" applyFont="1" applyFill="1" applyBorder="1" applyAlignment="1">
      <alignment horizontal="center" wrapText="1"/>
    </xf>
    <xf numFmtId="0" fontId="80" fillId="21" borderId="26" xfId="0" applyFont="1" applyFill="1" applyBorder="1" applyAlignment="1">
      <alignment horizontal="center" wrapText="1"/>
    </xf>
    <xf numFmtId="0" fontId="80" fillId="21" borderId="31" xfId="0" applyFont="1" applyFill="1" applyBorder="1" applyAlignment="1">
      <alignment horizontal="center" wrapText="1"/>
    </xf>
    <xf numFmtId="49" fontId="6" fillId="18" borderId="7" xfId="0" applyNumberFormat="1" applyFont="1" applyFill="1" applyBorder="1" applyAlignment="1" applyProtection="1">
      <alignment horizontal="center" vertical="center" shrinkToFit="1"/>
      <protection locked="0"/>
    </xf>
    <xf numFmtId="49" fontId="6" fillId="18" borderId="25" xfId="0" applyNumberFormat="1" applyFont="1" applyFill="1" applyBorder="1" applyAlignment="1" applyProtection="1">
      <alignment horizontal="center" vertical="center" shrinkToFit="1"/>
      <protection locked="0"/>
    </xf>
    <xf numFmtId="49" fontId="6" fillId="18" borderId="7" xfId="0" applyNumberFormat="1" applyFont="1" applyFill="1" applyBorder="1" applyAlignment="1" applyProtection="1">
      <alignment horizontal="center" vertical="center"/>
      <protection locked="0"/>
    </xf>
    <xf numFmtId="49" fontId="6" fillId="18" borderId="25" xfId="0" applyNumberFormat="1" applyFont="1" applyFill="1" applyBorder="1" applyAlignment="1" applyProtection="1">
      <alignment horizontal="center" vertical="center"/>
      <protection locked="0"/>
    </xf>
    <xf numFmtId="49" fontId="6" fillId="25" borderId="32" xfId="0" applyNumberFormat="1" applyFont="1" applyFill="1" applyBorder="1" applyAlignment="1" applyProtection="1">
      <alignment horizontal="center" vertical="center" shrinkToFit="1"/>
      <protection locked="0"/>
    </xf>
    <xf numFmtId="49" fontId="6" fillId="25" borderId="92" xfId="0" applyNumberFormat="1" applyFont="1" applyFill="1" applyBorder="1" applyAlignment="1" applyProtection="1">
      <alignment horizontal="center" vertical="center" shrinkToFit="1"/>
      <protection locked="0"/>
    </xf>
    <xf numFmtId="49" fontId="6" fillId="25" borderId="32" xfId="0" applyNumberFormat="1" applyFont="1" applyFill="1" applyBorder="1" applyAlignment="1" applyProtection="1">
      <alignment horizontal="center" vertical="center"/>
      <protection locked="0"/>
    </xf>
    <xf numFmtId="49" fontId="6" fillId="25" borderId="92" xfId="0" applyNumberFormat="1" applyFont="1" applyFill="1" applyBorder="1" applyAlignment="1" applyProtection="1">
      <alignment horizontal="center" vertical="center"/>
      <protection locked="0"/>
    </xf>
    <xf numFmtId="58" fontId="6" fillId="0" borderId="0" xfId="0" applyNumberFormat="1" applyFont="1" applyAlignment="1" applyProtection="1">
      <alignment horizontal="center"/>
      <protection locked="0"/>
    </xf>
    <xf numFmtId="0" fontId="4" fillId="0" borderId="0" xfId="0" applyFont="1" applyAlignment="1" applyProtection="1">
      <alignment horizontal="distributed" vertical="center" justifyLastLine="1"/>
      <protection locked="0"/>
    </xf>
    <xf numFmtId="0" fontId="8" fillId="0" borderId="85" xfId="0" applyFont="1" applyBorder="1" applyAlignment="1">
      <alignment horizontal="right" vertical="center" indent="1" shrinkToFit="1"/>
    </xf>
    <xf numFmtId="0" fontId="8" fillId="0" borderId="100" xfId="0" applyFont="1" applyBorder="1" applyAlignment="1">
      <alignment horizontal="right" vertical="center" indent="1" shrinkToFit="1"/>
    </xf>
    <xf numFmtId="0" fontId="6" fillId="0" borderId="99" xfId="0" applyFont="1" applyBorder="1" applyAlignment="1" applyProtection="1">
      <alignment horizontal="right"/>
      <protection locked="0"/>
    </xf>
    <xf numFmtId="0" fontId="4" fillId="0" borderId="99" xfId="0" applyFont="1" applyBorder="1" applyAlignment="1" applyProtection="1">
      <alignment horizontal="distributed" vertical="center" justifyLastLine="1"/>
      <protection locked="0"/>
    </xf>
    <xf numFmtId="49" fontId="6" fillId="8" borderId="0" xfId="9" applyNumberFormat="1" applyFill="1" applyAlignment="1">
      <alignment horizontal="center" vertical="center"/>
    </xf>
    <xf numFmtId="49" fontId="11" fillId="8" borderId="5" xfId="9" applyNumberFormat="1" applyFont="1" applyFill="1" applyBorder="1" applyAlignment="1" applyProtection="1">
      <alignment horizontal="center" vertical="center"/>
      <protection locked="0"/>
    </xf>
    <xf numFmtId="0" fontId="54" fillId="12" borderId="63" xfId="9" applyFont="1" applyFill="1" applyBorder="1" applyAlignment="1" applyProtection="1">
      <alignment horizontal="center" vertical="center"/>
      <protection hidden="1"/>
    </xf>
    <xf numFmtId="186" fontId="22" fillId="12" borderId="34" xfId="9" applyNumberFormat="1" applyFont="1" applyFill="1" applyBorder="1" applyAlignment="1" applyProtection="1">
      <alignment horizontal="center"/>
      <protection hidden="1"/>
    </xf>
    <xf numFmtId="186" fontId="22" fillId="12" borderId="26" xfId="9" applyNumberFormat="1" applyFont="1" applyFill="1" applyBorder="1" applyAlignment="1" applyProtection="1">
      <alignment horizontal="center"/>
      <protection hidden="1"/>
    </xf>
    <xf numFmtId="186" fontId="22" fillId="12" borderId="104" xfId="9" applyNumberFormat="1" applyFont="1" applyFill="1" applyBorder="1" applyAlignment="1" applyProtection="1">
      <alignment horizontal="center"/>
      <protection hidden="1"/>
    </xf>
    <xf numFmtId="0" fontId="11" fillId="12" borderId="76" xfId="9" applyFont="1" applyFill="1" applyBorder="1" applyAlignment="1">
      <alignment horizontal="center"/>
    </xf>
    <xf numFmtId="0" fontId="11" fillId="12" borderId="88" xfId="9" applyFont="1" applyFill="1" applyBorder="1" applyAlignment="1">
      <alignment horizontal="center"/>
    </xf>
    <xf numFmtId="0" fontId="11" fillId="12" borderId="105" xfId="9" applyFont="1" applyFill="1" applyBorder="1" applyAlignment="1">
      <alignment horizontal="center"/>
    </xf>
    <xf numFmtId="0" fontId="11" fillId="0" borderId="70" xfId="9" applyFont="1" applyBorder="1" applyAlignment="1" applyProtection="1">
      <alignment horizontal="center" vertical="center"/>
      <protection locked="0"/>
    </xf>
    <xf numFmtId="0" fontId="11" fillId="0" borderId="71" xfId="9" applyFont="1" applyBorder="1" applyAlignment="1" applyProtection="1">
      <alignment horizontal="center" vertical="center"/>
      <protection locked="0"/>
    </xf>
    <xf numFmtId="187" fontId="11" fillId="0" borderId="71" xfId="9" applyNumberFormat="1" applyFont="1" applyBorder="1" applyAlignment="1" applyProtection="1">
      <alignment horizontal="center" vertical="center"/>
      <protection hidden="1"/>
    </xf>
    <xf numFmtId="187" fontId="11" fillId="0" borderId="72" xfId="9" applyNumberFormat="1" applyFont="1" applyBorder="1" applyAlignment="1" applyProtection="1">
      <alignment horizontal="center" vertical="center"/>
      <protection hidden="1"/>
    </xf>
    <xf numFmtId="0" fontId="6" fillId="0" borderId="57" xfId="9" applyBorder="1" applyAlignment="1">
      <alignment horizontal="center" vertical="center"/>
    </xf>
    <xf numFmtId="0" fontId="6" fillId="8" borderId="57" xfId="9" applyFill="1" applyBorder="1" applyAlignment="1">
      <alignment horizontal="center" vertical="center"/>
    </xf>
    <xf numFmtId="0" fontId="6" fillId="8" borderId="83" xfId="9" applyFill="1" applyBorder="1" applyAlignment="1">
      <alignment horizontal="center" vertical="center"/>
    </xf>
    <xf numFmtId="0" fontId="6" fillId="8" borderId="86" xfId="9" applyFill="1" applyBorder="1" applyAlignment="1">
      <alignment horizontal="center" vertical="center"/>
    </xf>
    <xf numFmtId="0" fontId="6" fillId="8" borderId="87" xfId="9" applyFill="1" applyBorder="1" applyAlignment="1">
      <alignment horizontal="center" vertical="center"/>
    </xf>
    <xf numFmtId="0" fontId="6" fillId="0" borderId="67" xfId="9" applyBorder="1" applyAlignment="1">
      <alignment horizontal="center" vertical="center"/>
    </xf>
    <xf numFmtId="0" fontId="6" fillId="0" borderId="68" xfId="9" applyBorder="1" applyAlignment="1">
      <alignment horizontal="center" vertical="center"/>
    </xf>
    <xf numFmtId="0" fontId="6" fillId="0" borderId="69" xfId="9" applyBorder="1" applyAlignment="1">
      <alignment horizontal="center" vertical="center"/>
    </xf>
    <xf numFmtId="0" fontId="11" fillId="0" borderId="5" xfId="9" applyFont="1" applyBorder="1" applyAlignment="1" applyProtection="1">
      <alignment horizontal="center" vertical="center"/>
      <protection locked="0"/>
    </xf>
    <xf numFmtId="186" fontId="11" fillId="12" borderId="63" xfId="9" applyNumberFormat="1" applyFont="1" applyFill="1" applyBorder="1" applyAlignment="1" applyProtection="1">
      <alignment horizontal="center" vertical="center"/>
      <protection hidden="1"/>
    </xf>
    <xf numFmtId="0" fontId="48" fillId="6" borderId="0" xfId="9" applyFont="1" applyFill="1" applyAlignment="1">
      <alignment horizontal="left"/>
    </xf>
    <xf numFmtId="185" fontId="11" fillId="12" borderId="75" xfId="9" applyNumberFormat="1" applyFont="1" applyFill="1" applyBorder="1" applyAlignment="1">
      <alignment horizontal="center" vertical="center" wrapText="1"/>
    </xf>
    <xf numFmtId="185" fontId="11" fillId="12" borderId="78" xfId="9" applyNumberFormat="1" applyFont="1" applyFill="1" applyBorder="1" applyAlignment="1">
      <alignment horizontal="center" vertical="center" wrapText="1"/>
    </xf>
    <xf numFmtId="186" fontId="11" fillId="12" borderId="63" xfId="9" applyNumberFormat="1" applyFont="1" applyFill="1" applyBorder="1" applyAlignment="1">
      <alignment horizontal="center" vertical="center"/>
    </xf>
    <xf numFmtId="0" fontId="11" fillId="12" borderId="76" xfId="9" applyFont="1" applyFill="1" applyBorder="1"/>
    <xf numFmtId="0" fontId="11" fillId="12" borderId="77" xfId="9" applyFont="1" applyFill="1" applyBorder="1"/>
    <xf numFmtId="0" fontId="6" fillId="12" borderId="83" xfId="9" applyFill="1" applyBorder="1" applyAlignment="1">
      <alignment horizontal="center" vertical="center"/>
    </xf>
    <xf numFmtId="0" fontId="6" fillId="12" borderId="84" xfId="9" applyFill="1" applyBorder="1" applyAlignment="1">
      <alignment horizontal="center" vertical="center"/>
    </xf>
    <xf numFmtId="0" fontId="6" fillId="12" borderId="57" xfId="9" applyFill="1" applyBorder="1" applyAlignment="1">
      <alignment horizontal="center" vertical="center"/>
    </xf>
    <xf numFmtId="49" fontId="11" fillId="12" borderId="5" xfId="9" applyNumberFormat="1" applyFont="1" applyFill="1" applyBorder="1" applyAlignment="1">
      <alignment horizontal="center" vertical="center"/>
    </xf>
    <xf numFmtId="0" fontId="11" fillId="12" borderId="5" xfId="9" applyFont="1" applyFill="1" applyBorder="1" applyAlignment="1">
      <alignment horizontal="center" vertical="center"/>
    </xf>
    <xf numFmtId="186" fontId="11" fillId="12" borderId="34" xfId="9" applyNumberFormat="1" applyFont="1" applyFill="1" applyBorder="1" applyAlignment="1">
      <alignment horizontal="center"/>
    </xf>
    <xf numFmtId="186" fontId="11" fillId="12" borderId="31" xfId="9" applyNumberFormat="1" applyFont="1" applyFill="1" applyBorder="1" applyAlignment="1">
      <alignment horizontal="center"/>
    </xf>
    <xf numFmtId="0" fontId="6" fillId="12" borderId="67" xfId="9" applyFill="1" applyBorder="1" applyAlignment="1">
      <alignment horizontal="center" vertical="center"/>
    </xf>
    <xf numFmtId="0" fontId="6" fillId="12" borderId="68" xfId="9" applyFill="1" applyBorder="1" applyAlignment="1">
      <alignment horizontal="center" vertical="center"/>
    </xf>
    <xf numFmtId="0" fontId="6" fillId="12" borderId="69" xfId="9" applyFill="1" applyBorder="1" applyAlignment="1">
      <alignment horizontal="center" vertical="center"/>
    </xf>
    <xf numFmtId="0" fontId="11" fillId="12" borderId="70" xfId="9" applyFont="1" applyFill="1" applyBorder="1" applyAlignment="1">
      <alignment horizontal="center" vertical="center"/>
    </xf>
    <xf numFmtId="0" fontId="11" fillId="12" borderId="71" xfId="9" applyFont="1" applyFill="1" applyBorder="1" applyAlignment="1">
      <alignment horizontal="center" vertical="center"/>
    </xf>
    <xf numFmtId="0" fontId="11" fillId="12" borderId="72" xfId="9" applyFont="1" applyFill="1" applyBorder="1" applyAlignment="1">
      <alignment horizontal="center" vertical="center"/>
    </xf>
    <xf numFmtId="0" fontId="23" fillId="0" borderId="7" xfId="0" applyFont="1" applyBorder="1" applyAlignment="1">
      <alignment horizontal="distributed" vertical="center" justifyLastLine="1"/>
    </xf>
    <xf numFmtId="0" fontId="23" fillId="0" borderId="2" xfId="0" applyFont="1" applyBorder="1" applyAlignment="1">
      <alignment horizontal="distributed" vertical="center" justifyLastLine="1"/>
    </xf>
    <xf numFmtId="0" fontId="23" fillId="0" borderId="28" xfId="0" applyFont="1" applyBorder="1" applyAlignment="1">
      <alignment horizontal="distributed" vertical="center" justifyLastLine="1"/>
    </xf>
    <xf numFmtId="0" fontId="30" fillId="0" borderId="0" xfId="0" applyFont="1" applyAlignment="1">
      <alignment horizontal="center" vertical="center"/>
    </xf>
    <xf numFmtId="0" fontId="31" fillId="0" borderId="0" xfId="0" applyFont="1" applyAlignment="1">
      <alignment horizontal="center" vertical="center"/>
    </xf>
    <xf numFmtId="0" fontId="22" fillId="0" borderId="0" xfId="0" applyFont="1" applyAlignment="1">
      <alignment horizontal="center" vertical="center"/>
    </xf>
    <xf numFmtId="187" fontId="28" fillId="0" borderId="7" xfId="0" applyNumberFormat="1" applyFont="1" applyBorder="1" applyAlignment="1" applyProtection="1">
      <alignment horizontal="center" vertical="center"/>
      <protection hidden="1"/>
    </xf>
    <xf numFmtId="187" fontId="28" fillId="0" borderId="2" xfId="0" applyNumberFormat="1" applyFont="1" applyBorder="1" applyAlignment="1" applyProtection="1">
      <alignment horizontal="center" vertical="center"/>
      <protection hidden="1"/>
    </xf>
    <xf numFmtId="187" fontId="28" fillId="0" borderId="28" xfId="0" applyNumberFormat="1" applyFont="1" applyBorder="1" applyAlignment="1" applyProtection="1">
      <alignment horizontal="center" vertical="center"/>
      <protection hidden="1"/>
    </xf>
    <xf numFmtId="187" fontId="28" fillId="0" borderId="4" xfId="0" applyNumberFormat="1" applyFont="1" applyBorder="1" applyAlignment="1" applyProtection="1">
      <alignment horizontal="center" vertical="center"/>
      <protection locked="0"/>
    </xf>
    <xf numFmtId="0" fontId="23" fillId="0" borderId="5" xfId="0" applyFont="1" applyBorder="1" applyAlignment="1">
      <alignment horizontal="distributed" vertical="center" justifyLastLine="1"/>
    </xf>
    <xf numFmtId="187" fontId="28" fillId="0" borderId="5" xfId="0" applyNumberFormat="1" applyFont="1" applyBorder="1" applyAlignment="1">
      <alignment horizontal="center" vertical="center"/>
    </xf>
    <xf numFmtId="0" fontId="23" fillId="0" borderId="32" xfId="0" applyFont="1" applyBorder="1" applyAlignment="1">
      <alignment horizontal="center" vertical="center"/>
    </xf>
    <xf numFmtId="0" fontId="23" fillId="0" borderId="4" xfId="0" applyFont="1" applyBorder="1" applyAlignment="1">
      <alignment horizontal="center" vertical="center"/>
    </xf>
    <xf numFmtId="0" fontId="23" fillId="0" borderId="30" xfId="0" applyFont="1" applyBorder="1" applyAlignment="1">
      <alignment horizontal="center" vertical="center"/>
    </xf>
    <xf numFmtId="0" fontId="28" fillId="0" borderId="4" xfId="0" applyFont="1" applyBorder="1" applyAlignment="1" applyProtection="1">
      <alignment horizontal="left" vertical="center" indent="1"/>
      <protection locked="0"/>
    </xf>
    <xf numFmtId="0" fontId="28" fillId="0" borderId="4" xfId="0" applyFont="1" applyBorder="1" applyAlignment="1" applyProtection="1">
      <alignment horizontal="left" vertical="center" indent="2"/>
      <protection locked="0"/>
    </xf>
    <xf numFmtId="187" fontId="28" fillId="0" borderId="7" xfId="0" applyNumberFormat="1" applyFont="1" applyBorder="1" applyAlignment="1">
      <alignment horizontal="center" vertical="center"/>
    </xf>
    <xf numFmtId="187" fontId="28" fillId="0" borderId="2" xfId="0" applyNumberFormat="1" applyFont="1" applyBorder="1" applyAlignment="1">
      <alignment horizontal="center" vertical="center"/>
    </xf>
    <xf numFmtId="0" fontId="23" fillId="0" borderId="0" xfId="0" applyFont="1" applyAlignment="1">
      <alignment horizontal="center" vertical="center"/>
    </xf>
    <xf numFmtId="0" fontId="21" fillId="16" borderId="5" xfId="0" applyFont="1" applyFill="1" applyBorder="1" applyAlignment="1">
      <alignment horizontal="center" vertical="center"/>
    </xf>
    <xf numFmtId="0" fontId="74" fillId="0" borderId="2" xfId="0" applyFont="1" applyBorder="1" applyAlignment="1">
      <alignment horizontal="right" vertical="top" wrapText="1"/>
    </xf>
    <xf numFmtId="0" fontId="7" fillId="22" borderId="52" xfId="0" applyFont="1" applyFill="1" applyBorder="1" applyAlignment="1">
      <alignment horizontal="center" vertical="center" wrapText="1" shrinkToFit="1"/>
    </xf>
    <xf numFmtId="0" fontId="7" fillId="22" borderId="41" xfId="0" applyFont="1" applyFill="1" applyBorder="1" applyAlignment="1">
      <alignment horizontal="center" vertical="center" shrinkToFit="1"/>
    </xf>
    <xf numFmtId="0" fontId="17" fillId="15" borderId="5" xfId="0" applyFont="1" applyFill="1" applyBorder="1" applyAlignment="1">
      <alignment horizontal="center" vertical="center" shrinkToFit="1"/>
    </xf>
    <xf numFmtId="0" fontId="17" fillId="4" borderId="5" xfId="0" applyFont="1" applyFill="1" applyBorder="1" applyAlignment="1">
      <alignment vertical="center" shrinkToFit="1"/>
    </xf>
    <xf numFmtId="0" fontId="17" fillId="4" borderId="5" xfId="0" applyFont="1" applyFill="1" applyBorder="1" applyAlignment="1">
      <alignment horizontal="center" vertical="center" shrinkToFit="1"/>
    </xf>
    <xf numFmtId="0" fontId="17" fillId="4" borderId="5" xfId="0" applyFont="1" applyFill="1" applyBorder="1" applyAlignment="1">
      <alignment horizontal="center" vertical="center" wrapText="1" shrinkToFit="1"/>
    </xf>
    <xf numFmtId="49" fontId="64" fillId="15" borderId="52" xfId="0" applyNumberFormat="1" applyFont="1" applyFill="1" applyBorder="1" applyAlignment="1">
      <alignment horizontal="center" vertical="center" wrapText="1" shrinkToFit="1"/>
    </xf>
    <xf numFmtId="49" fontId="64" fillId="15" borderId="41" xfId="0" applyNumberFormat="1" applyFont="1" applyFill="1" applyBorder="1" applyAlignment="1">
      <alignment horizontal="center" vertical="center" wrapText="1" shrinkToFit="1"/>
    </xf>
    <xf numFmtId="49" fontId="64" fillId="15" borderId="52" xfId="0" applyNumberFormat="1" applyFont="1" applyFill="1" applyBorder="1" applyAlignment="1">
      <alignment horizontal="center" vertical="center" shrinkToFit="1"/>
    </xf>
    <xf numFmtId="49" fontId="64" fillId="15" borderId="41" xfId="0" applyNumberFormat="1" applyFont="1" applyFill="1" applyBorder="1" applyAlignment="1">
      <alignment horizontal="center" vertical="center" shrinkToFit="1"/>
    </xf>
    <xf numFmtId="0" fontId="64" fillId="15" borderId="52" xfId="0" applyFont="1" applyFill="1" applyBorder="1" applyAlignment="1">
      <alignment horizontal="center" vertical="center" shrinkToFit="1"/>
    </xf>
    <xf numFmtId="0" fontId="64" fillId="15" borderId="41" xfId="0" applyFont="1" applyFill="1" applyBorder="1" applyAlignment="1">
      <alignment horizontal="center" vertical="center" shrinkToFit="1"/>
    </xf>
    <xf numFmtId="0" fontId="64" fillId="15" borderId="52" xfId="0" applyFont="1" applyFill="1" applyBorder="1" applyAlignment="1">
      <alignment horizontal="center" vertical="center"/>
    </xf>
    <xf numFmtId="0" fontId="64" fillId="15" borderId="41" xfId="0" applyFont="1" applyFill="1" applyBorder="1" applyAlignment="1">
      <alignment horizontal="center" vertical="center"/>
    </xf>
    <xf numFmtId="0" fontId="64" fillId="15" borderId="52" xfId="0" applyFont="1" applyFill="1" applyBorder="1" applyAlignment="1">
      <alignment horizontal="center" vertical="center" wrapText="1"/>
    </xf>
    <xf numFmtId="0" fontId="64" fillId="15" borderId="41" xfId="0" applyFont="1" applyFill="1" applyBorder="1" applyAlignment="1">
      <alignment horizontal="center" vertical="center" wrapText="1"/>
    </xf>
    <xf numFmtId="49" fontId="35" fillId="0" borderId="52" xfId="0" applyNumberFormat="1" applyFont="1" applyBorder="1" applyAlignment="1">
      <alignment vertical="center" shrinkToFit="1"/>
    </xf>
    <xf numFmtId="49" fontId="35" fillId="0" borderId="41" xfId="0" applyNumberFormat="1" applyFont="1" applyBorder="1" applyAlignment="1">
      <alignment vertical="center" shrinkToFit="1"/>
    </xf>
    <xf numFmtId="0" fontId="64" fillId="15" borderId="52" xfId="0" applyFont="1" applyFill="1" applyBorder="1" applyAlignment="1">
      <alignment horizontal="center" vertical="center" wrapText="1" shrinkToFit="1"/>
    </xf>
    <xf numFmtId="0" fontId="64" fillId="15" borderId="41" xfId="0" applyFont="1" applyFill="1" applyBorder="1" applyAlignment="1">
      <alignment horizontal="center" vertical="center" wrapText="1" shrinkToFit="1"/>
    </xf>
    <xf numFmtId="0" fontId="64" fillId="15" borderId="52" xfId="0" applyFont="1" applyFill="1" applyBorder="1" applyAlignment="1">
      <alignment horizontal="center" vertical="center" textRotation="255"/>
    </xf>
    <xf numFmtId="0" fontId="64" fillId="15" borderId="41" xfId="0" applyFont="1" applyFill="1" applyBorder="1" applyAlignment="1">
      <alignment horizontal="center" vertical="center" textRotation="255"/>
    </xf>
    <xf numFmtId="0" fontId="7" fillId="24" borderId="5" xfId="0" applyFont="1" applyFill="1" applyBorder="1" applyAlignment="1">
      <alignment horizontal="center" vertical="top" wrapText="1" shrinkToFit="1"/>
    </xf>
    <xf numFmtId="0" fontId="7" fillId="24" borderId="5" xfId="0" applyFont="1" applyFill="1" applyBorder="1" applyAlignment="1">
      <alignment horizontal="center" vertical="top" shrinkToFit="1"/>
    </xf>
    <xf numFmtId="0" fontId="7" fillId="24" borderId="5" xfId="0" applyFont="1" applyFill="1" applyBorder="1" applyAlignment="1">
      <alignment horizontal="center" vertical="center" textRotation="255" shrinkToFit="1"/>
    </xf>
    <xf numFmtId="0" fontId="7" fillId="24" borderId="5" xfId="0" applyFont="1" applyFill="1" applyBorder="1" applyAlignment="1">
      <alignment horizontal="center" vertical="center" shrinkToFit="1"/>
    </xf>
    <xf numFmtId="0" fontId="17" fillId="24" borderId="5" xfId="0" applyFont="1" applyFill="1" applyBorder="1" applyAlignment="1">
      <alignment horizontal="center" vertical="center" shrinkToFit="1"/>
    </xf>
    <xf numFmtId="0" fontId="7" fillId="24" borderId="5" xfId="0" applyFont="1" applyFill="1" applyBorder="1" applyAlignment="1">
      <alignment horizontal="center" vertical="center" wrapText="1" shrinkToFit="1"/>
    </xf>
  </cellXfs>
  <cellStyles count="12">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ハイパーリンク 2" xfId="5" xr:uid="{00000000-0005-0000-0000-000004000000}"/>
    <cellStyle name="金額" xfId="6" xr:uid="{00000000-0005-0000-0000-000005000000}"/>
    <cellStyle name="桁区切り" xfId="7" builtinId="6"/>
    <cellStyle name="通貨" xfId="11" builtinId="7"/>
    <cellStyle name="標準" xfId="0" builtinId="0"/>
    <cellStyle name="標準 2" xfId="8" xr:uid="{00000000-0005-0000-0000-000009000000}"/>
    <cellStyle name="標準 3" xfId="9" xr:uid="{00000000-0005-0000-0000-00000A000000}"/>
    <cellStyle name="標準 4" xfId="10" xr:uid="{00000000-0005-0000-0000-00000B000000}"/>
  </cellStyles>
  <dxfs count="99">
    <dxf>
      <border>
        <bottom style="thin">
          <color auto="1"/>
        </bottom>
        <vertical/>
        <horizontal/>
      </border>
    </dxf>
    <dxf>
      <font>
        <color rgb="FFCCFFFF"/>
      </font>
    </dxf>
    <dxf>
      <font>
        <color theme="0"/>
      </font>
      <fill>
        <patternFill>
          <bgColor theme="0"/>
        </patternFill>
      </fill>
    </dxf>
    <dxf>
      <font>
        <condense val="0"/>
        <extend val="0"/>
      </font>
    </dxf>
    <dxf>
      <font>
        <b/>
        <i val="0"/>
        <condense val="0"/>
        <extend val="0"/>
        <color indexed="10"/>
      </font>
    </dxf>
    <dxf>
      <font>
        <condense val="0"/>
        <extend val="0"/>
      </font>
    </dxf>
    <dxf>
      <font>
        <b/>
        <i val="0"/>
        <condense val="0"/>
        <extend val="0"/>
        <color indexed="10"/>
      </font>
    </dxf>
    <dxf>
      <fill>
        <patternFill>
          <bgColor indexed="31"/>
        </patternFill>
      </fill>
    </dxf>
    <dxf>
      <fill>
        <patternFill>
          <bgColor indexed="31"/>
        </patternFill>
      </fill>
    </dxf>
    <dxf>
      <fill>
        <patternFill>
          <bgColor rgb="FFCCCCFF"/>
        </patternFill>
      </fill>
    </dxf>
    <dxf>
      <fill>
        <patternFill>
          <bgColor theme="0"/>
        </patternFill>
      </fill>
    </dxf>
    <dxf>
      <font>
        <condense val="0"/>
        <extend val="0"/>
      </font>
    </dxf>
    <dxf>
      <font>
        <b/>
        <i val="0"/>
        <condense val="0"/>
        <extend val="0"/>
        <color indexed="10"/>
      </font>
    </dxf>
    <dxf>
      <font>
        <b/>
        <i val="0"/>
        <condense val="0"/>
        <extend val="0"/>
        <color indexed="10"/>
      </font>
    </dxf>
    <dxf>
      <font>
        <condense val="0"/>
        <extend val="0"/>
      </font>
    </dxf>
    <dxf>
      <font>
        <condense val="0"/>
        <extend val="0"/>
      </font>
    </dxf>
    <dxf>
      <font>
        <b/>
        <i val="0"/>
        <condense val="0"/>
        <extend val="0"/>
        <color indexed="10"/>
      </font>
    </dxf>
    <dxf>
      <font>
        <b/>
        <i val="0"/>
        <condense val="0"/>
        <extend val="0"/>
        <color indexed="10"/>
      </font>
    </dxf>
    <dxf>
      <font>
        <condense val="0"/>
        <extend val="0"/>
      </font>
    </dxf>
    <dxf>
      <fill>
        <patternFill>
          <bgColor rgb="FFCCCCFF"/>
        </patternFill>
      </fill>
    </dxf>
    <dxf>
      <fill>
        <patternFill>
          <bgColor indexed="31"/>
        </patternFill>
      </fill>
    </dxf>
    <dxf>
      <fill>
        <patternFill>
          <bgColor indexed="31"/>
        </patternFill>
      </fill>
    </dxf>
    <dxf>
      <fill>
        <patternFill>
          <bgColor indexed="31"/>
        </patternFill>
      </fill>
    </dxf>
    <dxf>
      <fill>
        <patternFill patternType="none">
          <bgColor auto="1"/>
        </patternFill>
      </fill>
    </dxf>
    <dxf>
      <fill>
        <patternFill patternType="none">
          <bgColor auto="1"/>
        </patternFill>
      </fill>
    </dxf>
    <dxf>
      <font>
        <condense val="0"/>
        <extend val="0"/>
      </font>
    </dxf>
    <dxf>
      <font>
        <b/>
        <i val="0"/>
        <condense val="0"/>
        <extend val="0"/>
        <color indexed="10"/>
      </font>
    </dxf>
    <dxf>
      <font>
        <condense val="0"/>
        <extend val="0"/>
      </font>
    </dxf>
    <dxf>
      <font>
        <b/>
        <i val="0"/>
        <condense val="0"/>
        <extend val="0"/>
        <color indexed="10"/>
      </font>
    </dxf>
    <dxf>
      <fill>
        <patternFill>
          <bgColor indexed="31"/>
        </patternFill>
      </fill>
    </dxf>
    <dxf>
      <fill>
        <patternFill>
          <bgColor rgb="FFCCCCFF"/>
        </patternFill>
      </fill>
    </dxf>
    <dxf>
      <fill>
        <patternFill patternType="none">
          <bgColor auto="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theme="7" tint="0.79998168889431442"/>
        </patternFill>
      </fill>
    </dxf>
    <dxf>
      <fill>
        <patternFill>
          <bgColor indexed="31"/>
        </patternFill>
      </fill>
    </dxf>
    <dxf>
      <fill>
        <patternFill>
          <bgColor theme="7" tint="0.7999816888943144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none">
          <bgColor auto="1"/>
        </patternFill>
      </fill>
    </dxf>
    <dxf>
      <font>
        <condense val="0"/>
        <extend val="0"/>
        <color indexed="41"/>
      </font>
    </dxf>
    <dxf>
      <font>
        <color rgb="FFCCFFFF"/>
      </font>
    </dxf>
    <dxf>
      <font>
        <color theme="0"/>
      </font>
      <fill>
        <patternFill>
          <bgColor theme="0"/>
        </patternFill>
      </fill>
    </dxf>
    <dxf>
      <font>
        <condense val="0"/>
        <extend val="0"/>
      </font>
    </dxf>
    <dxf>
      <font>
        <b/>
        <i val="0"/>
        <condense val="0"/>
        <extend val="0"/>
        <color indexed="10"/>
      </font>
    </dxf>
    <dxf>
      <font>
        <condense val="0"/>
        <extend val="0"/>
      </font>
    </dxf>
    <dxf>
      <font>
        <b/>
        <i val="0"/>
        <condense val="0"/>
        <extend val="0"/>
        <color indexed="10"/>
      </font>
    </dxf>
    <dxf>
      <fill>
        <patternFill>
          <bgColor indexed="31"/>
        </patternFill>
      </fill>
    </dxf>
    <dxf>
      <fill>
        <patternFill>
          <bgColor indexed="31"/>
        </patternFill>
      </fill>
    </dxf>
    <dxf>
      <fill>
        <patternFill>
          <bgColor rgb="FFCCCCFF"/>
        </patternFill>
      </fill>
    </dxf>
    <dxf>
      <fill>
        <patternFill>
          <bgColor theme="0"/>
        </patternFill>
      </fill>
    </dxf>
    <dxf>
      <font>
        <condense val="0"/>
        <extend val="0"/>
      </font>
    </dxf>
    <dxf>
      <font>
        <b/>
        <i val="0"/>
        <condense val="0"/>
        <extend val="0"/>
        <color indexed="10"/>
      </font>
    </dxf>
    <dxf>
      <font>
        <b/>
        <i val="0"/>
        <condense val="0"/>
        <extend val="0"/>
        <color indexed="10"/>
      </font>
    </dxf>
    <dxf>
      <font>
        <condense val="0"/>
        <extend val="0"/>
      </font>
    </dxf>
    <dxf>
      <font>
        <condense val="0"/>
        <extend val="0"/>
      </font>
    </dxf>
    <dxf>
      <font>
        <b/>
        <i val="0"/>
        <condense val="0"/>
        <extend val="0"/>
        <color indexed="10"/>
      </font>
    </dxf>
    <dxf>
      <font>
        <b/>
        <i val="0"/>
        <condense val="0"/>
        <extend val="0"/>
        <color indexed="10"/>
      </font>
    </dxf>
    <dxf>
      <font>
        <condense val="0"/>
        <extend val="0"/>
      </font>
    </dxf>
    <dxf>
      <fill>
        <patternFill>
          <bgColor rgb="FFCCCCFF"/>
        </patternFill>
      </fill>
    </dxf>
    <dxf>
      <fill>
        <patternFill>
          <bgColor indexed="31"/>
        </patternFill>
      </fill>
    </dxf>
    <dxf>
      <fill>
        <patternFill>
          <bgColor indexed="31"/>
        </patternFill>
      </fill>
    </dxf>
    <dxf>
      <fill>
        <patternFill>
          <bgColor indexed="31"/>
        </patternFill>
      </fill>
    </dxf>
    <dxf>
      <fill>
        <patternFill patternType="none">
          <bgColor auto="1"/>
        </patternFill>
      </fill>
    </dxf>
    <dxf>
      <fill>
        <patternFill patternType="none">
          <bgColor auto="1"/>
        </patternFill>
      </fill>
    </dxf>
    <dxf>
      <font>
        <condense val="0"/>
        <extend val="0"/>
      </font>
    </dxf>
    <dxf>
      <font>
        <b/>
        <i val="0"/>
        <condense val="0"/>
        <extend val="0"/>
        <color indexed="10"/>
      </font>
    </dxf>
    <dxf>
      <font>
        <condense val="0"/>
        <extend val="0"/>
      </font>
    </dxf>
    <dxf>
      <font>
        <b/>
        <i val="0"/>
        <condense val="0"/>
        <extend val="0"/>
        <color indexed="10"/>
      </font>
    </dxf>
    <dxf>
      <fill>
        <patternFill>
          <bgColor indexed="31"/>
        </patternFill>
      </fill>
    </dxf>
    <dxf>
      <fill>
        <patternFill>
          <bgColor rgb="FFCCCCFF"/>
        </patternFill>
      </fill>
    </dxf>
    <dxf>
      <fill>
        <patternFill patternType="none">
          <bgColor auto="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theme="7" tint="0.79998168889431442"/>
        </patternFill>
      </fill>
    </dxf>
    <dxf>
      <fill>
        <patternFill>
          <bgColor indexed="31"/>
        </patternFill>
      </fill>
    </dxf>
    <dxf>
      <fill>
        <patternFill>
          <bgColor theme="7" tint="0.7999816888943144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none">
          <bgColor auto="1"/>
        </patternFill>
      </fill>
    </dxf>
    <dxf>
      <font>
        <condense val="0"/>
        <extend val="0"/>
        <color indexed="41"/>
      </font>
    </dxf>
  </dxfs>
  <tableStyles count="0" defaultTableStyle="TableStyleMedium9" defaultPivotStyle="PivotStyleLight16"/>
  <colors>
    <mruColors>
      <color rgb="FFCCCCFF"/>
      <color rgb="FFCCECFF"/>
      <color rgb="FFFFF0E1"/>
      <color rgb="FFCCFFFF"/>
      <color rgb="FF99CCFF"/>
      <color rgb="FFFFFF99"/>
      <color rgb="FFFFFFE5"/>
      <color rgb="FF0000FF"/>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48</xdr:col>
      <xdr:colOff>193303</xdr:colOff>
      <xdr:row>9</xdr:row>
      <xdr:rowOff>26893</xdr:rowOff>
    </xdr:from>
    <xdr:to>
      <xdr:col>49</xdr:col>
      <xdr:colOff>6961690</xdr:colOff>
      <xdr:row>39</xdr:row>
      <xdr:rowOff>141753</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7376403" y="1388968"/>
          <a:ext cx="7454187" cy="5067860"/>
          <a:chOff x="23165361" y="1069040"/>
          <a:chExt cx="7451946" cy="5112684"/>
        </a:xfrm>
      </xdr:grpSpPr>
      <xdr:sp macro="" textlink="">
        <xdr:nvSpPr>
          <xdr:cNvPr id="3" name="Text Box 1831">
            <a:extLst>
              <a:ext uri="{FF2B5EF4-FFF2-40B4-BE49-F238E27FC236}">
                <a16:creationId xmlns:a16="http://schemas.microsoft.com/office/drawing/2014/main" id="{00000000-0008-0000-0100-000003000000}"/>
              </a:ext>
            </a:extLst>
          </xdr:cNvPr>
          <xdr:cNvSpPr txBox="1">
            <a:spLocks noChangeArrowheads="1"/>
          </xdr:cNvSpPr>
        </xdr:nvSpPr>
        <xdr:spPr bwMode="auto">
          <a:xfrm>
            <a:off x="23165361" y="1069040"/>
            <a:ext cx="7422776" cy="5112684"/>
          </a:xfrm>
          <a:prstGeom prst="rect">
            <a:avLst/>
          </a:prstGeom>
          <a:solidFill>
            <a:srgbClr val="FFFFCC"/>
          </a:solidFill>
          <a:ln w="9525">
            <a:noFill/>
            <a:miter lim="800000"/>
            <a:headEnd/>
            <a:tailEnd/>
          </a:ln>
        </xdr:spPr>
        <xdr:txBody>
          <a:bodyPr vertOverflow="clip" wrap="square" lIns="36576" tIns="18288" rIns="0" bIns="0" anchor="t" upright="1"/>
          <a:lstStyle/>
          <a:p>
            <a:pPr algn="l" rtl="0">
              <a:lnSpc>
                <a:spcPts val="1500"/>
              </a:lnSpc>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＜入力時の注意事項＞ </a:t>
            </a: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5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①「チーム名」はリストから選ぶ。リストにない場合は，直接入力する。全角８文字以内。</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学校の場合は，市町村がわかるように入力する。詳しくは別紙</a:t>
            </a:r>
            <a:r>
              <a:rPr lang="ja-JP" altLang="en-US" sz="1050" b="0" i="0" u="none" strike="noStrike" baseline="0">
                <a:solidFill>
                  <a:srgbClr val="FF0000"/>
                </a:solidFill>
                <a:latin typeface="ＭＳ ゴシック" panose="020B0609070205080204" pitchFamily="49" charset="-128"/>
                <a:ea typeface="ＭＳ ゴシック" panose="020B0609070205080204" pitchFamily="49" charset="-128"/>
              </a:rPr>
              <a:t>注意事項</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を。</a:t>
            </a:r>
          </a:p>
          <a:p>
            <a:pPr algn="l" rtl="0">
              <a:lnSpc>
                <a:spcPts val="1200"/>
              </a:lnSpc>
              <a:defRPr sz="1000"/>
            </a:pP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　　　例</a:t>
            </a:r>
            <a:r>
              <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札幌市立真駒内曙中学校　⇒「札幌真駒内曙」中学校</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rPr>
              <a:t>　　　北見市立常呂中学校　　⇒「北見常呂」中学校</a:t>
            </a:r>
            <a:endParaRPr kumimoji="0" lang="en-US" altLang="ja-JP"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rPr>
              <a:t>　　　十勝アスリートクラブ　⇒「十勝ｱｽﾘｰﾄｸﾗﾌﾞ」　全角８文字を超える場合は，半角で。　　　</a:t>
            </a:r>
            <a:endParaRPr kumimoji="0" lang="en-US" altLang="ja-JP"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②「学年」は，クラブチームの場合は「</a:t>
            </a:r>
            <a:r>
              <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J1</a:t>
            </a: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J2</a:t>
            </a: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J3</a:t>
            </a: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」より選ぶ。</a:t>
            </a:r>
            <a:endPar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③「申込種目」はリストより選ぶ。４００ｍ</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R</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の出場者はリストより「○」を選ぶ。</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④男女それぞれ参加者が１６名をこえる場合は，保護を解除し，</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非表示にしてある２７～３０行目，５０～５３行目を再表示して入力する。</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④Ａ４用紙に</a:t>
            </a:r>
            <a:r>
              <a:rPr lang="ja-JP" altLang="en-US" sz="1050" b="0" i="0" u="sng"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1" i="0" u="sng" strike="noStrike" baseline="0">
                <a:solidFill>
                  <a:srgbClr val="000000"/>
                </a:solidFill>
                <a:latin typeface="ＭＳ ゴシック" panose="020B0609070205080204" pitchFamily="49" charset="-128"/>
                <a:ea typeface="ＭＳ ゴシック" panose="020B0609070205080204" pitchFamily="49" charset="-128"/>
              </a:rPr>
              <a:t>カラー印刷”</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し、デジタルデータとともに参加料を添えて各地区中体連事務局に提出する。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⑤ファイル名は</a:t>
            </a:r>
            <a:r>
              <a:rPr lang="en-US" altLang="ja-JP" sz="1050" b="1"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b="1" i="0" u="none" strike="noStrike" baseline="0">
                <a:solidFill>
                  <a:srgbClr val="FF0000"/>
                </a:solidFill>
                <a:latin typeface="ＭＳ ゴシック" panose="020B0609070205080204" pitchFamily="49" charset="-128"/>
                <a:ea typeface="ＭＳ ゴシック" panose="020B0609070205080204" pitchFamily="49" charset="-128"/>
              </a:rPr>
              <a:t>○○中</a:t>
            </a:r>
            <a:r>
              <a:rPr lang="en-US" altLang="ja-JP" sz="1050" b="1"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b="1" i="0" u="none" strike="noStrike" baseline="0">
                <a:solidFill>
                  <a:srgbClr val="FF0000"/>
                </a:solidFill>
                <a:latin typeface="ＭＳ ゴシック" panose="020B0609070205080204" pitchFamily="49" charset="-128"/>
                <a:ea typeface="ＭＳ ゴシック" panose="020B0609070205080204" pitchFamily="49" charset="-128"/>
              </a:rPr>
              <a:t>クラブ名</a:t>
            </a:r>
            <a:r>
              <a:rPr lang="en-US" altLang="ja-JP" sz="1050" b="1"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として、保存すること。　</a:t>
            </a: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例</a:t>
            </a:r>
            <a:r>
              <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釧路北中</a:t>
            </a:r>
            <a:r>
              <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rPr>
              <a:t>』</a:t>
            </a:r>
            <a:r>
              <a:rPr lang="en-US" altLang="ja-JP" sz="1050" b="0" i="0" baseline="0">
                <a:solidFill>
                  <a:srgbClr val="0000FF"/>
                </a:solidFill>
                <a:effectLst/>
                <a:latin typeface="ＭＳ ゴシック" panose="020B0609070205080204" pitchFamily="49" charset="-128"/>
                <a:ea typeface="ＭＳ ゴシック" panose="020B0609070205080204" pitchFamily="49" charset="-128"/>
                <a:cs typeface="+mn-cs"/>
              </a:rPr>
              <a:t>『RyukokuAC』</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endParaRPr>
          </a:p>
          <a:p>
            <a:pPr algn="l" rtl="0">
              <a:defRPr sz="1000"/>
            </a:pPr>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500"/>
              </a:lnSpc>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◇参加資格について◇</a:t>
            </a:r>
            <a:endParaRPr lang="ja-JP" altLang="en-US" sz="11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「資格」欄は，標準記録突破の場合は</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標準</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，地区一位は</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１位</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とする。</a:t>
            </a: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両方の資格があるときは</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標準</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とする。</a:t>
            </a:r>
          </a:p>
          <a:p>
            <a:pPr algn="l" rtl="0">
              <a:lnSpc>
                <a:spcPts val="1300"/>
              </a:lnSpc>
              <a:defRPr sz="1000"/>
            </a:pPr>
            <a:r>
              <a:rPr lang="ja-JP" altLang="en-US" sz="1050" b="1" i="0" u="none" strike="noStrike" baseline="0">
                <a:solidFill>
                  <a:srgbClr val="FF0000"/>
                </a:solidFill>
                <a:latin typeface="ＭＳ ゴシック" pitchFamily="49" charset="-128"/>
                <a:ea typeface="ＭＳ ゴシック" pitchFamily="49" charset="-128"/>
              </a:rPr>
              <a:t>②「最高記録」は，トラック種目は「</a:t>
            </a:r>
            <a:r>
              <a:rPr lang="en-US" altLang="ja-JP" sz="1050" b="1" i="0" u="none" strike="noStrike" baseline="0">
                <a:solidFill>
                  <a:srgbClr val="FF0000"/>
                </a:solidFill>
                <a:latin typeface="ＭＳ ゴシック" pitchFamily="49" charset="-128"/>
                <a:ea typeface="ＭＳ ゴシック" pitchFamily="49" charset="-128"/>
              </a:rPr>
              <a:t>12.82</a:t>
            </a:r>
            <a:r>
              <a:rPr lang="ja-JP" altLang="en-US" sz="1050" b="1" i="0" u="none" strike="noStrike" baseline="0">
                <a:solidFill>
                  <a:srgbClr val="FF0000"/>
                </a:solidFill>
                <a:latin typeface="ＭＳ ゴシック" pitchFamily="49" charset="-128"/>
                <a:ea typeface="ＭＳ ゴシック" pitchFamily="49" charset="-128"/>
              </a:rPr>
              <a:t>」「</a:t>
            </a:r>
            <a:r>
              <a:rPr lang="en-US" altLang="ja-JP" sz="1050" b="1" i="0" u="none" strike="noStrike" baseline="0">
                <a:solidFill>
                  <a:srgbClr val="FF0000"/>
                </a:solidFill>
                <a:latin typeface="ＭＳ ゴシック" pitchFamily="49" charset="-128"/>
                <a:ea typeface="ＭＳ ゴシック" pitchFamily="49" charset="-128"/>
              </a:rPr>
              <a:t>4.59.99</a:t>
            </a:r>
            <a:r>
              <a:rPr lang="ja-JP" altLang="en-US" sz="1050" b="1" i="0" u="none" strike="noStrike" baseline="0">
                <a:solidFill>
                  <a:srgbClr val="FF0000"/>
                </a:solidFill>
                <a:latin typeface="ＭＳ ゴシック" pitchFamily="49" charset="-128"/>
                <a:ea typeface="ＭＳ ゴシック" pitchFamily="49" charset="-128"/>
              </a:rPr>
              <a:t>」のように「ピリオド」で入力。</a:t>
            </a:r>
          </a:p>
          <a:p>
            <a:pPr algn="l" rtl="0">
              <a:defRPr sz="1000"/>
            </a:pPr>
            <a:r>
              <a:rPr lang="ja-JP" altLang="en-US" sz="1050" b="1" i="0" u="none" strike="noStrike" baseline="0">
                <a:solidFill>
                  <a:srgbClr val="FF0000"/>
                </a:solidFill>
                <a:latin typeface="ＭＳ ゴシック" pitchFamily="49" charset="-128"/>
                <a:ea typeface="ＭＳ ゴシック" pitchFamily="49" charset="-128"/>
              </a:rPr>
              <a:t>　フィールド種目は</a:t>
            </a:r>
            <a:r>
              <a:rPr lang="ja-JP" altLang="ja-JP" sz="1050" b="1" i="0" baseline="0">
                <a:solidFill>
                  <a:srgbClr val="FF0000"/>
                </a:solidFill>
                <a:latin typeface="ＭＳ ゴシック" pitchFamily="49" charset="-128"/>
                <a:ea typeface="ＭＳ ゴシック" pitchFamily="49" charset="-128"/>
                <a:cs typeface="+mn-cs"/>
              </a:rPr>
              <a:t>「</a:t>
            </a:r>
            <a:r>
              <a:rPr kumimoji="0" lang="en-US" altLang="ja-JP" sz="105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9m55</a:t>
            </a:r>
            <a:r>
              <a:rPr kumimoji="0" lang="ja-JP" altLang="en-US" sz="105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」のよう</a:t>
            </a:r>
            <a:r>
              <a:rPr lang="ja-JP" altLang="ja-JP" sz="1050" b="1" i="0" baseline="0">
                <a:solidFill>
                  <a:srgbClr val="FF0000"/>
                </a:solidFill>
                <a:latin typeface="ＭＳ ゴシック" pitchFamily="49" charset="-128"/>
                <a:ea typeface="ＭＳ ゴシック" pitchFamily="49" charset="-128"/>
                <a:cs typeface="+mn-cs"/>
              </a:rPr>
              <a:t>に</a:t>
            </a:r>
            <a:r>
              <a:rPr lang="ja-JP" altLang="en-US" sz="1050" b="1" i="0" baseline="0">
                <a:solidFill>
                  <a:srgbClr val="FF0000"/>
                </a:solidFill>
                <a:latin typeface="ＭＳ ゴシック" pitchFamily="49" charset="-128"/>
                <a:ea typeface="ＭＳ ゴシック" pitchFamily="49" charset="-128"/>
                <a:cs typeface="+mn-cs"/>
              </a:rPr>
              <a:t>「</a:t>
            </a:r>
            <a:r>
              <a:rPr lang="en-US" altLang="ja-JP" sz="1050" b="1" i="0" baseline="0">
                <a:solidFill>
                  <a:srgbClr val="FF0000"/>
                </a:solidFill>
                <a:latin typeface="ＭＳ ゴシック" pitchFamily="49" charset="-128"/>
                <a:ea typeface="ＭＳ ゴシック" pitchFamily="49" charset="-128"/>
                <a:cs typeface="+mn-cs"/>
              </a:rPr>
              <a:t>m</a:t>
            </a:r>
            <a:r>
              <a:rPr lang="ja-JP" altLang="en-US" sz="1050" b="1" i="0" baseline="0">
                <a:solidFill>
                  <a:srgbClr val="FF0000"/>
                </a:solidFill>
                <a:latin typeface="ＭＳ ゴシック" pitchFamily="49" charset="-128"/>
                <a:ea typeface="ＭＳ ゴシック" pitchFamily="49" charset="-128"/>
                <a:cs typeface="+mn-cs"/>
              </a:rPr>
              <a:t>」で</a:t>
            </a:r>
            <a:r>
              <a:rPr lang="ja-JP" altLang="ja-JP" sz="1050" b="1" i="0" baseline="0">
                <a:solidFill>
                  <a:srgbClr val="FF0000"/>
                </a:solidFill>
                <a:latin typeface="ＭＳ ゴシック" pitchFamily="49" charset="-128"/>
                <a:ea typeface="ＭＳ ゴシック" pitchFamily="49" charset="-128"/>
                <a:cs typeface="+mn-cs"/>
              </a:rPr>
              <a:t>入力。</a:t>
            </a:r>
            <a:r>
              <a:rPr lang="ja-JP" altLang="en-US" sz="1050" b="1" i="0" baseline="0">
                <a:solidFill>
                  <a:srgbClr val="FF0000"/>
                </a:solidFill>
                <a:latin typeface="ＭＳ ゴシック" pitchFamily="49" charset="-128"/>
                <a:ea typeface="ＭＳ ゴシック" pitchFamily="49" charset="-128"/>
                <a:cs typeface="+mn-cs"/>
              </a:rPr>
              <a:t>（半角）</a:t>
            </a:r>
            <a:endParaRPr lang="en-US" altLang="ja-JP" sz="1050" b="1" i="0" baseline="0">
              <a:solidFill>
                <a:srgbClr val="FF0000"/>
              </a:solidFill>
              <a:latin typeface="ＭＳ ゴシック" pitchFamily="49" charset="-128"/>
              <a:ea typeface="ＭＳ ゴシック"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③</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３０００ｍで分の単位が</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1</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ケタの場合，</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09.57.10</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」のように，</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」を入力。</a:t>
            </a:r>
          </a:p>
          <a:p>
            <a:pPr algn="l" rtl="0">
              <a:defRPr sz="1000"/>
            </a:pP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④</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砲丸投の場合</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も</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09m55</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」のように，「</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」を入力。</a:t>
            </a:r>
            <a:endParaRPr lang="en-US" altLang="ja-JP" sz="1050" b="1" i="0" baseline="0">
              <a:solidFill>
                <a:srgbClr val="FF0000"/>
              </a:solidFill>
              <a:latin typeface="ＭＳ ゴシック" panose="020B0609070205080204" pitchFamily="49" charset="-128"/>
              <a:ea typeface="ＭＳ ゴシック" panose="020B0609070205080204" pitchFamily="49" charset="-128"/>
              <a:cs typeface="+mn-cs"/>
            </a:endParaRPr>
          </a:p>
          <a:p>
            <a:pPr marL="0" marR="0" indent="0" defTabSz="914400" rtl="0" eaLnBrk="1" fontAlgn="base" latinLnBrk="0" hangingPunct="1">
              <a:lnSpc>
                <a:spcPct val="100000"/>
              </a:lnSpc>
              <a:spcBef>
                <a:spcPts val="0"/>
              </a:spcBef>
              <a:spcAft>
                <a:spcPts val="0"/>
              </a:spcAft>
              <a:buClrTx/>
              <a:buSzTx/>
              <a:buFontTx/>
              <a:buNone/>
              <a:tabLst/>
              <a:defRPr/>
            </a:pPr>
            <a:r>
              <a:rPr lang="ja-JP" altLang="en-US" sz="1050" b="0" i="0" baseline="0">
                <a:latin typeface="ＭＳ ゴシック" panose="020B0609070205080204" pitchFamily="49" charset="-128"/>
                <a:ea typeface="ＭＳ ゴシック" panose="020B0609070205080204" pitchFamily="49" charset="-128"/>
                <a:cs typeface="+mn-cs"/>
              </a:rPr>
              <a:t>（最高記録の表示が正しく出ない場合がありますので，ご協力お願いします。）</a:t>
            </a:r>
            <a:endParaRPr lang="en-US" altLang="ja-JP" sz="1050" b="0" i="0" baseline="0">
              <a:latin typeface="ＭＳ ゴシック" panose="020B0609070205080204" pitchFamily="49" charset="-128"/>
              <a:ea typeface="ＭＳ ゴシック" panose="020B0609070205080204" pitchFamily="49" charset="-128"/>
              <a:cs typeface="+mn-cs"/>
            </a:endParaRPr>
          </a:p>
        </xdr:txBody>
      </xdr:sp>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17"/>
          <a:stretch/>
        </xdr:blipFill>
        <xdr:spPr bwMode="auto">
          <a:xfrm>
            <a:off x="29727215" y="1125746"/>
            <a:ext cx="856474" cy="418759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17"/>
          <a:stretch/>
        </xdr:blipFill>
        <xdr:spPr bwMode="auto">
          <a:xfrm>
            <a:off x="29760833" y="1125746"/>
            <a:ext cx="856474" cy="418759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3</xdr:col>
      <xdr:colOff>457200</xdr:colOff>
      <xdr:row>14</xdr:row>
      <xdr:rowOff>114299</xdr:rowOff>
    </xdr:from>
    <xdr:to>
      <xdr:col>4</xdr:col>
      <xdr:colOff>695325</xdr:colOff>
      <xdr:row>15</xdr:row>
      <xdr:rowOff>171449</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1704975" y="2428874"/>
          <a:ext cx="971550" cy="257175"/>
        </a:xfrm>
        <a:prstGeom prst="wedgeRectCallout">
          <a:avLst>
            <a:gd name="adj1" fmla="val 33808"/>
            <a:gd name="adj2" fmla="val -830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半角ｶﾀｶﾅ</a:t>
          </a:r>
        </a:p>
      </xdr:txBody>
    </xdr:sp>
    <xdr:clientData/>
  </xdr:twoCellAnchor>
  <xdr:twoCellAnchor>
    <xdr:from>
      <xdr:col>5</xdr:col>
      <xdr:colOff>66675</xdr:colOff>
      <xdr:row>16</xdr:row>
      <xdr:rowOff>161925</xdr:rowOff>
    </xdr:from>
    <xdr:to>
      <xdr:col>6</xdr:col>
      <xdr:colOff>428626</xdr:colOff>
      <xdr:row>19</xdr:row>
      <xdr:rowOff>76200</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2781300" y="2876550"/>
          <a:ext cx="1095376" cy="514350"/>
        </a:xfrm>
        <a:prstGeom prst="wedgeRectCallout">
          <a:avLst>
            <a:gd name="adj1" fmla="val 23759"/>
            <a:gd name="adj2" fmla="val -15292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クラブチームは「</a:t>
          </a:r>
          <a:r>
            <a:rPr kumimoji="1" lang="en-US" altLang="ja-JP" sz="1100"/>
            <a:t>J</a:t>
          </a:r>
          <a:r>
            <a:rPr kumimoji="1" lang="ja-JP" altLang="en-US" sz="1100"/>
            <a:t>」をつける</a:t>
          </a:r>
        </a:p>
      </xdr:txBody>
    </xdr:sp>
    <xdr:clientData/>
  </xdr:twoCellAnchor>
  <xdr:twoCellAnchor>
    <xdr:from>
      <xdr:col>15</xdr:col>
      <xdr:colOff>476249</xdr:colOff>
      <xdr:row>14</xdr:row>
      <xdr:rowOff>190500</xdr:rowOff>
    </xdr:from>
    <xdr:to>
      <xdr:col>19</xdr:col>
      <xdr:colOff>238124</xdr:colOff>
      <xdr:row>17</xdr:row>
      <xdr:rowOff>76201</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8277224" y="2505075"/>
          <a:ext cx="1609725" cy="485776"/>
        </a:xfrm>
        <a:prstGeom prst="wedgeRectCallout">
          <a:avLst>
            <a:gd name="adj1" fmla="val -501"/>
            <a:gd name="adj2" fmla="val -862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3000m</a:t>
          </a:r>
          <a:r>
            <a:rPr kumimoji="1" lang="ja-JP" altLang="en-US" sz="1100"/>
            <a:t>の</a:t>
          </a:r>
          <a:r>
            <a:rPr kumimoji="1" lang="en-US" altLang="ja-JP" sz="1100"/>
            <a:t>9</a:t>
          </a:r>
          <a:r>
            <a:rPr kumimoji="1" lang="ja-JP" altLang="en-US" sz="1100"/>
            <a:t>分台，砲丸投の</a:t>
          </a:r>
          <a:r>
            <a:rPr kumimoji="1" lang="en-US" altLang="ja-JP" sz="1100"/>
            <a:t>9m</a:t>
          </a:r>
          <a:r>
            <a:rPr kumimoji="1" lang="ja-JP" altLang="en-US" sz="1100"/>
            <a:t>台は「</a:t>
          </a:r>
          <a:r>
            <a:rPr kumimoji="1" lang="en-US" altLang="ja-JP" sz="1100"/>
            <a:t>09]</a:t>
          </a:r>
          <a:r>
            <a:rPr kumimoji="1" lang="ja-JP" altLang="en-US" sz="1100"/>
            <a:t>と入力</a:t>
          </a:r>
          <a:endParaRPr kumimoji="1" lang="en-US" altLang="ja-JP" sz="1100"/>
        </a:p>
      </xdr:txBody>
    </xdr:sp>
    <xdr:clientData/>
  </xdr:twoCellAnchor>
  <xdr:twoCellAnchor>
    <xdr:from>
      <xdr:col>20</xdr:col>
      <xdr:colOff>609599</xdr:colOff>
      <xdr:row>15</xdr:row>
      <xdr:rowOff>0</xdr:rowOff>
    </xdr:from>
    <xdr:to>
      <xdr:col>24</xdr:col>
      <xdr:colOff>200024</xdr:colOff>
      <xdr:row>17</xdr:row>
      <xdr:rowOff>85726</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10610849" y="2514600"/>
          <a:ext cx="1609725" cy="485776"/>
        </a:xfrm>
        <a:prstGeom prst="wedgeRectCallout">
          <a:avLst>
            <a:gd name="adj1" fmla="val -501"/>
            <a:gd name="adj2" fmla="val -862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トラックは「</a:t>
          </a:r>
          <a:r>
            <a:rPr kumimoji="1" lang="en-US" altLang="ja-JP" sz="1100"/>
            <a:t>.</a:t>
          </a:r>
          <a:r>
            <a:rPr kumimoji="1" lang="ja-JP" altLang="en-US" sz="1100"/>
            <a:t>」</a:t>
          </a:r>
          <a:endParaRPr kumimoji="1" lang="en-US" altLang="ja-JP" sz="1100"/>
        </a:p>
        <a:p>
          <a:pPr algn="l"/>
          <a:r>
            <a:rPr kumimoji="1" lang="ja-JP" altLang="en-US" sz="1100"/>
            <a:t>フィールドは「</a:t>
          </a:r>
          <a:r>
            <a:rPr kumimoji="1" lang="en-US" altLang="ja-JP" sz="1100"/>
            <a:t>m</a:t>
          </a:r>
          <a:r>
            <a:rPr kumimoji="1" lang="ja-JP" altLang="en-US" sz="1100"/>
            <a:t>」を使用</a:t>
          </a:r>
          <a:endParaRPr kumimoji="1" lang="en-US" altLang="ja-JP" sz="1100"/>
        </a:p>
      </xdr:txBody>
    </xdr:sp>
    <xdr:clientData/>
  </xdr:twoCellAnchor>
  <xdr:twoCellAnchor>
    <xdr:from>
      <xdr:col>27</xdr:col>
      <xdr:colOff>114299</xdr:colOff>
      <xdr:row>15</xdr:row>
      <xdr:rowOff>9525</xdr:rowOff>
    </xdr:from>
    <xdr:to>
      <xdr:col>30</xdr:col>
      <xdr:colOff>361949</xdr:colOff>
      <xdr:row>17</xdr:row>
      <xdr:rowOff>95251</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13325474" y="2524125"/>
          <a:ext cx="1609725" cy="485776"/>
        </a:xfrm>
        <a:prstGeom prst="wedgeRectCallout">
          <a:avLst>
            <a:gd name="adj1" fmla="val -501"/>
            <a:gd name="adj2" fmla="val -862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記録はすべて「半角」</a:t>
          </a:r>
          <a:endParaRPr kumimoji="1" lang="en-US" altLang="ja-JP" sz="1100"/>
        </a:p>
        <a:p>
          <a:pPr algn="l"/>
          <a:r>
            <a:rPr kumimoji="1" lang="ja-JP" altLang="en-US" sz="1100"/>
            <a:t>で入力</a:t>
          </a:r>
          <a:endParaRPr kumimoji="1" lang="en-US" altLang="ja-JP" sz="1100"/>
        </a:p>
      </xdr:txBody>
    </xdr:sp>
    <xdr:clientData/>
  </xdr:twoCellAnchor>
  <xdr:twoCellAnchor>
    <xdr:from>
      <xdr:col>7</xdr:col>
      <xdr:colOff>200024</xdr:colOff>
      <xdr:row>16</xdr:row>
      <xdr:rowOff>152400</xdr:rowOff>
    </xdr:from>
    <xdr:to>
      <xdr:col>8</xdr:col>
      <xdr:colOff>733424</xdr:colOff>
      <xdr:row>19</xdr:row>
      <xdr:rowOff>66675</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4152899" y="2867025"/>
          <a:ext cx="1419225" cy="514350"/>
        </a:xfrm>
        <a:prstGeom prst="wedgeRectCallout">
          <a:avLst>
            <a:gd name="adj1" fmla="val -25807"/>
            <a:gd name="adj2" fmla="val -14922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「②四種」シートに種目別記録を入力</a:t>
          </a:r>
        </a:p>
      </xdr:txBody>
    </xdr:sp>
    <xdr:clientData/>
  </xdr:twoCellAnchor>
  <xdr:twoCellAnchor>
    <xdr:from>
      <xdr:col>11</xdr:col>
      <xdr:colOff>104775</xdr:colOff>
      <xdr:row>0</xdr:row>
      <xdr:rowOff>57150</xdr:rowOff>
    </xdr:from>
    <xdr:to>
      <xdr:col>22</xdr:col>
      <xdr:colOff>190500</xdr:colOff>
      <xdr:row>5</xdr:row>
      <xdr:rowOff>66675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638925" y="57150"/>
          <a:ext cx="4562475"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　記入例</a:t>
          </a:r>
        </a:p>
      </xdr:txBody>
    </xdr:sp>
    <xdr:clientData/>
  </xdr:twoCellAnchor>
  <xdr:twoCellAnchor>
    <xdr:from>
      <xdr:col>11</xdr:col>
      <xdr:colOff>104775</xdr:colOff>
      <xdr:row>17</xdr:row>
      <xdr:rowOff>123824</xdr:rowOff>
    </xdr:from>
    <xdr:to>
      <xdr:col>15</xdr:col>
      <xdr:colOff>419099</xdr:colOff>
      <xdr:row>20</xdr:row>
      <xdr:rowOff>142875</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6638925" y="3038474"/>
          <a:ext cx="1581149" cy="619126"/>
        </a:xfrm>
        <a:prstGeom prst="wedgeRectCallout">
          <a:avLst>
            <a:gd name="adj1" fmla="val -4723"/>
            <a:gd name="adj2" fmla="val -1639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「月」「日」は２桁で入力</a:t>
          </a:r>
          <a:endParaRPr kumimoji="1" lang="en-US" altLang="ja-JP" sz="1100"/>
        </a:p>
        <a:p>
          <a:pPr algn="l"/>
          <a:r>
            <a:rPr kumimoji="1" lang="ja-JP" altLang="en-US" sz="1100"/>
            <a:t>例）</a:t>
          </a:r>
          <a:r>
            <a:rPr kumimoji="1" lang="en-US" altLang="ja-JP" sz="1100"/>
            <a:t>4</a:t>
          </a:r>
          <a:r>
            <a:rPr kumimoji="1" lang="ja-JP" altLang="en-US" sz="1100"/>
            <a:t>月⇒</a:t>
          </a:r>
          <a:r>
            <a:rPr kumimoji="1" lang="en-US" altLang="ja-JP" sz="1100"/>
            <a:t>04,2</a:t>
          </a:r>
          <a:r>
            <a:rPr kumimoji="1" lang="ja-JP" altLang="en-US" sz="1100"/>
            <a:t>日⇒</a:t>
          </a:r>
          <a:r>
            <a:rPr kumimoji="1" lang="en-US" altLang="ja-JP" sz="1100"/>
            <a:t>02</a:t>
          </a: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193303</xdr:colOff>
      <xdr:row>9</xdr:row>
      <xdr:rowOff>26893</xdr:rowOff>
    </xdr:from>
    <xdr:to>
      <xdr:col>49</xdr:col>
      <xdr:colOff>6961690</xdr:colOff>
      <xdr:row>39</xdr:row>
      <xdr:rowOff>141753</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17138278" y="1388968"/>
          <a:ext cx="7454187" cy="5067860"/>
          <a:chOff x="23165361" y="1069040"/>
          <a:chExt cx="7451946" cy="5112684"/>
        </a:xfrm>
      </xdr:grpSpPr>
      <xdr:sp macro="" textlink="">
        <xdr:nvSpPr>
          <xdr:cNvPr id="14" name="Text Box 1831">
            <a:extLst>
              <a:ext uri="{FF2B5EF4-FFF2-40B4-BE49-F238E27FC236}">
                <a16:creationId xmlns:a16="http://schemas.microsoft.com/office/drawing/2014/main" id="{00000000-0008-0000-0200-00000E000000}"/>
              </a:ext>
            </a:extLst>
          </xdr:cNvPr>
          <xdr:cNvSpPr txBox="1">
            <a:spLocks noChangeArrowheads="1"/>
          </xdr:cNvSpPr>
        </xdr:nvSpPr>
        <xdr:spPr bwMode="auto">
          <a:xfrm>
            <a:off x="23165361" y="1069040"/>
            <a:ext cx="7422776" cy="5112684"/>
          </a:xfrm>
          <a:prstGeom prst="rect">
            <a:avLst/>
          </a:prstGeom>
          <a:solidFill>
            <a:srgbClr val="FFFFCC"/>
          </a:solidFill>
          <a:ln w="9525">
            <a:noFill/>
            <a:miter lim="800000"/>
            <a:headEnd/>
            <a:tailEnd/>
          </a:ln>
        </xdr:spPr>
        <xdr:txBody>
          <a:bodyPr vertOverflow="clip" wrap="square" lIns="36576" tIns="18288" rIns="0" bIns="0" anchor="t" upright="1"/>
          <a:lstStyle/>
          <a:p>
            <a:pPr algn="l" rtl="0">
              <a:lnSpc>
                <a:spcPts val="1500"/>
              </a:lnSpc>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＜入力時の注意事項＞ </a:t>
            </a: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5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①「チーム名」はリストから選ぶ。リストにない場合は，直接入力する。全角８文字以内。</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学校の場合は，市町村がわかるように入力する。詳しくは別紙</a:t>
            </a:r>
            <a:r>
              <a:rPr lang="ja-JP" altLang="en-US" sz="1050" b="0" i="0" u="none" strike="noStrike" baseline="0">
                <a:solidFill>
                  <a:srgbClr val="FF0000"/>
                </a:solidFill>
                <a:latin typeface="ＭＳ ゴシック" panose="020B0609070205080204" pitchFamily="49" charset="-128"/>
                <a:ea typeface="ＭＳ ゴシック" panose="020B0609070205080204" pitchFamily="49" charset="-128"/>
              </a:rPr>
              <a:t>注意事項</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を。</a:t>
            </a:r>
          </a:p>
          <a:p>
            <a:pPr algn="l" rtl="0">
              <a:lnSpc>
                <a:spcPts val="1200"/>
              </a:lnSpc>
              <a:defRPr sz="1000"/>
            </a:pP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　　　例</a:t>
            </a:r>
            <a:r>
              <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札幌市立真駒内曙中学校　⇒「札幌真駒内曙」中学校</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rPr>
              <a:t>　　　北見市立常呂中学校　　⇒「北見常呂」中学校</a:t>
            </a:r>
            <a:endParaRPr kumimoji="0" lang="en-US" altLang="ja-JP"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rPr>
              <a:t>　　　十勝アスリートクラブ　⇒「十勝ｱｽﾘｰﾄｸﾗﾌﾞ」　全角８文字を超える場合は，半角で。　　　</a:t>
            </a:r>
            <a:endParaRPr kumimoji="0" lang="en-US" altLang="ja-JP"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②「学年」は，クラブチームの場合は「</a:t>
            </a:r>
            <a:r>
              <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J1</a:t>
            </a: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J2</a:t>
            </a: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J3</a:t>
            </a: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」より選ぶ。</a:t>
            </a:r>
            <a:endPar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③「申込種目」はリストより選ぶ。４００ｍ</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R</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の出場者はリストより「○」を選ぶ。</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④男女それぞれ参加者が１６名をこえる場合は，保護を解除し，</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非表示にしてある２７～３０行目，５０～５３行目を再表示して入力する。</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④Ａ４用紙に</a:t>
            </a:r>
            <a:r>
              <a:rPr lang="ja-JP" altLang="en-US" sz="1050" b="0" i="0" u="sng"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1" i="0" u="sng" strike="noStrike" baseline="0">
                <a:solidFill>
                  <a:srgbClr val="000000"/>
                </a:solidFill>
                <a:latin typeface="ＭＳ ゴシック" panose="020B0609070205080204" pitchFamily="49" charset="-128"/>
                <a:ea typeface="ＭＳ ゴシック" panose="020B0609070205080204" pitchFamily="49" charset="-128"/>
              </a:rPr>
              <a:t>カラー印刷”</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し、デジタルデータとともに参加料を添えて各地区中体連事務局に提出する。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⑤ファイル名は</a:t>
            </a:r>
            <a:r>
              <a:rPr lang="en-US" altLang="ja-JP" sz="1050" b="1"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b="1" i="0" u="none" strike="noStrike" baseline="0">
                <a:solidFill>
                  <a:srgbClr val="FF0000"/>
                </a:solidFill>
                <a:latin typeface="ＭＳ ゴシック" panose="020B0609070205080204" pitchFamily="49" charset="-128"/>
                <a:ea typeface="ＭＳ ゴシック" panose="020B0609070205080204" pitchFamily="49" charset="-128"/>
              </a:rPr>
              <a:t>○○中</a:t>
            </a:r>
            <a:r>
              <a:rPr lang="en-US" altLang="ja-JP" sz="1050" b="1"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b="1" i="0" u="none" strike="noStrike" baseline="0">
                <a:solidFill>
                  <a:srgbClr val="FF0000"/>
                </a:solidFill>
                <a:latin typeface="ＭＳ ゴシック" panose="020B0609070205080204" pitchFamily="49" charset="-128"/>
                <a:ea typeface="ＭＳ ゴシック" panose="020B0609070205080204" pitchFamily="49" charset="-128"/>
              </a:rPr>
              <a:t>クラブ名</a:t>
            </a:r>
            <a:r>
              <a:rPr lang="en-US" altLang="ja-JP" sz="1050" b="1"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として、保存すること。　</a:t>
            </a: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例</a:t>
            </a:r>
            <a:r>
              <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釧路北中</a:t>
            </a:r>
            <a:r>
              <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rPr>
              <a:t>』</a:t>
            </a:r>
            <a:r>
              <a:rPr lang="en-US" altLang="ja-JP" sz="1050" b="0" i="0" baseline="0">
                <a:solidFill>
                  <a:srgbClr val="0000FF"/>
                </a:solidFill>
                <a:effectLst/>
                <a:latin typeface="ＭＳ ゴシック" panose="020B0609070205080204" pitchFamily="49" charset="-128"/>
                <a:ea typeface="ＭＳ ゴシック" panose="020B0609070205080204" pitchFamily="49" charset="-128"/>
                <a:cs typeface="+mn-cs"/>
              </a:rPr>
              <a:t>『RyukokuAC』</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endParaRPr>
          </a:p>
          <a:p>
            <a:pPr algn="l" rtl="0">
              <a:defRPr sz="1000"/>
            </a:pPr>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500"/>
              </a:lnSpc>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◇参加資格について◇</a:t>
            </a:r>
            <a:endParaRPr lang="ja-JP" altLang="en-US" sz="11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「資格」欄は，標準記録突破の場合は</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標準</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，地区一位は</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１位</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とする。</a:t>
            </a: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両方の資格があるときは</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標準</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とする。</a:t>
            </a:r>
          </a:p>
          <a:p>
            <a:pPr algn="l" rtl="0">
              <a:lnSpc>
                <a:spcPts val="1300"/>
              </a:lnSpc>
              <a:defRPr sz="1000"/>
            </a:pPr>
            <a:r>
              <a:rPr lang="ja-JP" altLang="en-US" sz="1050" b="1" i="0" u="none" strike="noStrike" baseline="0">
                <a:solidFill>
                  <a:srgbClr val="FF0000"/>
                </a:solidFill>
                <a:latin typeface="ＭＳ ゴシック" pitchFamily="49" charset="-128"/>
                <a:ea typeface="ＭＳ ゴシック" pitchFamily="49" charset="-128"/>
              </a:rPr>
              <a:t>②「最高記録」は，トラック種目は「</a:t>
            </a:r>
            <a:r>
              <a:rPr lang="en-US" altLang="ja-JP" sz="1050" b="1" i="0" u="none" strike="noStrike" baseline="0">
                <a:solidFill>
                  <a:srgbClr val="FF0000"/>
                </a:solidFill>
                <a:latin typeface="ＭＳ ゴシック" pitchFamily="49" charset="-128"/>
                <a:ea typeface="ＭＳ ゴシック" pitchFamily="49" charset="-128"/>
              </a:rPr>
              <a:t>12.82</a:t>
            </a:r>
            <a:r>
              <a:rPr lang="ja-JP" altLang="en-US" sz="1050" b="1" i="0" u="none" strike="noStrike" baseline="0">
                <a:solidFill>
                  <a:srgbClr val="FF0000"/>
                </a:solidFill>
                <a:latin typeface="ＭＳ ゴシック" pitchFamily="49" charset="-128"/>
                <a:ea typeface="ＭＳ ゴシック" pitchFamily="49" charset="-128"/>
              </a:rPr>
              <a:t>」「</a:t>
            </a:r>
            <a:r>
              <a:rPr lang="en-US" altLang="ja-JP" sz="1050" b="1" i="0" u="none" strike="noStrike" baseline="0">
                <a:solidFill>
                  <a:srgbClr val="FF0000"/>
                </a:solidFill>
                <a:latin typeface="ＭＳ ゴシック" pitchFamily="49" charset="-128"/>
                <a:ea typeface="ＭＳ ゴシック" pitchFamily="49" charset="-128"/>
              </a:rPr>
              <a:t>4.59.99</a:t>
            </a:r>
            <a:r>
              <a:rPr lang="ja-JP" altLang="en-US" sz="1050" b="1" i="0" u="none" strike="noStrike" baseline="0">
                <a:solidFill>
                  <a:srgbClr val="FF0000"/>
                </a:solidFill>
                <a:latin typeface="ＭＳ ゴシック" pitchFamily="49" charset="-128"/>
                <a:ea typeface="ＭＳ ゴシック" pitchFamily="49" charset="-128"/>
              </a:rPr>
              <a:t>」のように「ピリオド」で入力。</a:t>
            </a:r>
          </a:p>
          <a:p>
            <a:pPr algn="l" rtl="0">
              <a:defRPr sz="1000"/>
            </a:pPr>
            <a:r>
              <a:rPr lang="ja-JP" altLang="en-US" sz="1050" b="1" i="0" u="none" strike="noStrike" baseline="0">
                <a:solidFill>
                  <a:srgbClr val="FF0000"/>
                </a:solidFill>
                <a:latin typeface="ＭＳ ゴシック" pitchFamily="49" charset="-128"/>
                <a:ea typeface="ＭＳ ゴシック" pitchFamily="49" charset="-128"/>
              </a:rPr>
              <a:t>　フィールド種目は</a:t>
            </a:r>
            <a:r>
              <a:rPr lang="ja-JP" altLang="ja-JP" sz="1050" b="1" i="0" baseline="0">
                <a:solidFill>
                  <a:srgbClr val="FF0000"/>
                </a:solidFill>
                <a:latin typeface="ＭＳ ゴシック" pitchFamily="49" charset="-128"/>
                <a:ea typeface="ＭＳ ゴシック" pitchFamily="49" charset="-128"/>
                <a:cs typeface="+mn-cs"/>
              </a:rPr>
              <a:t>「</a:t>
            </a:r>
            <a:r>
              <a:rPr kumimoji="0" lang="en-US" altLang="ja-JP" sz="105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9m55</a:t>
            </a:r>
            <a:r>
              <a:rPr kumimoji="0" lang="ja-JP" altLang="en-US" sz="105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」のよう</a:t>
            </a:r>
            <a:r>
              <a:rPr lang="ja-JP" altLang="ja-JP" sz="1050" b="1" i="0" baseline="0">
                <a:solidFill>
                  <a:srgbClr val="FF0000"/>
                </a:solidFill>
                <a:latin typeface="ＭＳ ゴシック" pitchFamily="49" charset="-128"/>
                <a:ea typeface="ＭＳ ゴシック" pitchFamily="49" charset="-128"/>
                <a:cs typeface="+mn-cs"/>
              </a:rPr>
              <a:t>に</a:t>
            </a:r>
            <a:r>
              <a:rPr lang="ja-JP" altLang="en-US" sz="1050" b="1" i="0" baseline="0">
                <a:solidFill>
                  <a:srgbClr val="FF0000"/>
                </a:solidFill>
                <a:latin typeface="ＭＳ ゴシック" pitchFamily="49" charset="-128"/>
                <a:ea typeface="ＭＳ ゴシック" pitchFamily="49" charset="-128"/>
                <a:cs typeface="+mn-cs"/>
              </a:rPr>
              <a:t>「</a:t>
            </a:r>
            <a:r>
              <a:rPr lang="en-US" altLang="ja-JP" sz="1050" b="1" i="0" baseline="0">
                <a:solidFill>
                  <a:srgbClr val="FF0000"/>
                </a:solidFill>
                <a:latin typeface="ＭＳ ゴシック" pitchFamily="49" charset="-128"/>
                <a:ea typeface="ＭＳ ゴシック" pitchFamily="49" charset="-128"/>
                <a:cs typeface="+mn-cs"/>
              </a:rPr>
              <a:t>m</a:t>
            </a:r>
            <a:r>
              <a:rPr lang="ja-JP" altLang="en-US" sz="1050" b="1" i="0" baseline="0">
                <a:solidFill>
                  <a:srgbClr val="FF0000"/>
                </a:solidFill>
                <a:latin typeface="ＭＳ ゴシック" pitchFamily="49" charset="-128"/>
                <a:ea typeface="ＭＳ ゴシック" pitchFamily="49" charset="-128"/>
                <a:cs typeface="+mn-cs"/>
              </a:rPr>
              <a:t>」で</a:t>
            </a:r>
            <a:r>
              <a:rPr lang="ja-JP" altLang="ja-JP" sz="1050" b="1" i="0" baseline="0">
                <a:solidFill>
                  <a:srgbClr val="FF0000"/>
                </a:solidFill>
                <a:latin typeface="ＭＳ ゴシック" pitchFamily="49" charset="-128"/>
                <a:ea typeface="ＭＳ ゴシック" pitchFamily="49" charset="-128"/>
                <a:cs typeface="+mn-cs"/>
              </a:rPr>
              <a:t>入力。</a:t>
            </a:r>
            <a:r>
              <a:rPr lang="ja-JP" altLang="en-US" sz="1050" b="1" i="0" baseline="0">
                <a:solidFill>
                  <a:srgbClr val="FF0000"/>
                </a:solidFill>
                <a:latin typeface="ＭＳ ゴシック" pitchFamily="49" charset="-128"/>
                <a:ea typeface="ＭＳ ゴシック" pitchFamily="49" charset="-128"/>
                <a:cs typeface="+mn-cs"/>
              </a:rPr>
              <a:t>（半角）</a:t>
            </a:r>
            <a:endParaRPr lang="en-US" altLang="ja-JP" sz="1050" b="1" i="0" baseline="0">
              <a:solidFill>
                <a:srgbClr val="FF0000"/>
              </a:solidFill>
              <a:latin typeface="ＭＳ ゴシック" pitchFamily="49" charset="-128"/>
              <a:ea typeface="ＭＳ ゴシック"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③</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３０００ｍで分の単位が</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1</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ケタの場合，</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09.57.10</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」のように，</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」を入力。</a:t>
            </a:r>
          </a:p>
          <a:p>
            <a:pPr algn="l" rtl="0">
              <a:defRPr sz="1000"/>
            </a:pP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④</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砲丸投の場合</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も</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09m55</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」のように，「</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」を入力。</a:t>
            </a:r>
            <a:endParaRPr lang="en-US" altLang="ja-JP" sz="1050" b="1" i="0" baseline="0">
              <a:solidFill>
                <a:srgbClr val="FF0000"/>
              </a:solidFill>
              <a:latin typeface="ＭＳ ゴシック" panose="020B0609070205080204" pitchFamily="49" charset="-128"/>
              <a:ea typeface="ＭＳ ゴシック" panose="020B0609070205080204" pitchFamily="49" charset="-128"/>
              <a:cs typeface="+mn-cs"/>
            </a:endParaRPr>
          </a:p>
          <a:p>
            <a:pPr marL="0" marR="0" indent="0" defTabSz="914400" rtl="0" eaLnBrk="1" fontAlgn="base" latinLnBrk="0" hangingPunct="1">
              <a:lnSpc>
                <a:spcPct val="100000"/>
              </a:lnSpc>
              <a:spcBef>
                <a:spcPts val="0"/>
              </a:spcBef>
              <a:spcAft>
                <a:spcPts val="0"/>
              </a:spcAft>
              <a:buClrTx/>
              <a:buSzTx/>
              <a:buFontTx/>
              <a:buNone/>
              <a:tabLst/>
              <a:defRPr/>
            </a:pPr>
            <a:r>
              <a:rPr lang="ja-JP" altLang="en-US" sz="1050" b="0" i="0" baseline="0">
                <a:latin typeface="ＭＳ ゴシック" panose="020B0609070205080204" pitchFamily="49" charset="-128"/>
                <a:ea typeface="ＭＳ ゴシック" panose="020B0609070205080204" pitchFamily="49" charset="-128"/>
                <a:cs typeface="+mn-cs"/>
              </a:rPr>
              <a:t>（最高記録の表示が正しく出ない場合がありますので，ご協力お願いします。）</a:t>
            </a:r>
            <a:endParaRPr lang="en-US" altLang="ja-JP" sz="1050" b="0" i="0" baseline="0">
              <a:latin typeface="ＭＳ ゴシック" panose="020B0609070205080204" pitchFamily="49" charset="-128"/>
              <a:ea typeface="ＭＳ ゴシック" panose="020B0609070205080204" pitchFamily="49" charset="-128"/>
              <a:cs typeface="+mn-cs"/>
            </a:endParaRPr>
          </a:p>
        </xdr:txBody>
      </xdr:sp>
      <xdr:pic>
        <xdr:nvPicPr>
          <xdr:cNvPr id="4" name="図 3">
            <a:extLst>
              <a:ext uri="{FF2B5EF4-FFF2-40B4-BE49-F238E27FC236}">
                <a16:creationId xmlns:a16="http://schemas.microsoft.com/office/drawing/2014/main" id="{00000000-0008-0000-02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17"/>
          <a:stretch/>
        </xdr:blipFill>
        <xdr:spPr bwMode="auto">
          <a:xfrm>
            <a:off x="29727215" y="1125746"/>
            <a:ext cx="856474" cy="418759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a:extLst>
              <a:ext uri="{FF2B5EF4-FFF2-40B4-BE49-F238E27FC236}">
                <a16:creationId xmlns:a16="http://schemas.microsoft.com/office/drawing/2014/main" id="{00000000-0008-0000-02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17"/>
          <a:stretch/>
        </xdr:blipFill>
        <xdr:spPr bwMode="auto">
          <a:xfrm>
            <a:off x="29760833" y="1125746"/>
            <a:ext cx="856474" cy="418759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80</xdr:col>
      <xdr:colOff>104774</xdr:colOff>
      <xdr:row>1</xdr:row>
      <xdr:rowOff>95250</xdr:rowOff>
    </xdr:from>
    <xdr:to>
      <xdr:col>80</xdr:col>
      <xdr:colOff>2724150</xdr:colOff>
      <xdr:row>5</xdr:row>
      <xdr:rowOff>146797</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11468099" y="333375"/>
          <a:ext cx="2619376" cy="69924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l" rtl="0">
            <a:defRPr sz="1000"/>
          </a:pPr>
          <a:r>
            <a:rPr lang="ja-JP" altLang="en-US" sz="1800" b="0" i="0" u="none" strike="noStrike" baseline="0">
              <a:solidFill>
                <a:srgbClr val="FF0000"/>
              </a:solidFill>
              <a:latin typeface="ＭＳ Ｐゴシック"/>
              <a:ea typeface="ＭＳ Ｐゴシック"/>
            </a:rPr>
            <a:t>編集用シート</a:t>
          </a:r>
          <a:endParaRPr lang="en-US" altLang="ja-JP" sz="1800" b="0" i="0" u="none" strike="noStrike" baseline="0">
            <a:solidFill>
              <a:srgbClr val="FF0000"/>
            </a:solidFill>
            <a:latin typeface="ＭＳ Ｐゴシック"/>
            <a:ea typeface="ＭＳ Ｐゴシック"/>
          </a:endParaRPr>
        </a:p>
        <a:p>
          <a:pPr algn="l" rtl="0">
            <a:defRPr sz="1000"/>
          </a:pPr>
          <a:r>
            <a:rPr lang="ja-JP" altLang="en-US" sz="1800" b="0" i="0" u="none" strike="noStrike" baseline="0">
              <a:solidFill>
                <a:srgbClr val="FF0000"/>
              </a:solidFill>
              <a:latin typeface="ＭＳ Ｐゴシック"/>
              <a:ea typeface="ＭＳ Ｐゴシック"/>
            </a:rPr>
            <a:t>入力の必要はありません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79998168889431442"/>
  </sheetPr>
  <dimension ref="B1:G74"/>
  <sheetViews>
    <sheetView showGridLines="0" tabSelected="1" workbookViewId="0">
      <selection activeCell="C41" sqref="C41"/>
    </sheetView>
  </sheetViews>
  <sheetFormatPr defaultColWidth="9" defaultRowHeight="13.5" x14ac:dyDescent="0.15"/>
  <cols>
    <col min="1" max="1" width="1.5" style="19" customWidth="1"/>
    <col min="2" max="2" width="8.125" style="19" customWidth="1"/>
    <col min="3" max="3" width="27.875" style="19" customWidth="1"/>
    <col min="4" max="4" width="21.625" style="19" customWidth="1"/>
    <col min="5" max="7" width="10.5" style="19" customWidth="1"/>
    <col min="8" max="16384" width="9" style="19"/>
  </cols>
  <sheetData>
    <row r="1" spans="2:7" ht="6.75" customHeight="1" x14ac:dyDescent="0.15"/>
    <row r="2" spans="2:7" x14ac:dyDescent="0.15">
      <c r="B2" s="30" t="str">
        <f>①申込書!D2</f>
        <v>第５５回</v>
      </c>
      <c r="C2" s="19" t="s">
        <v>1084</v>
      </c>
    </row>
    <row r="3" spans="2:7" ht="5.25" customHeight="1" x14ac:dyDescent="0.15"/>
    <row r="4" spans="2:7" ht="24" x14ac:dyDescent="0.15">
      <c r="B4" s="500" t="s">
        <v>1083</v>
      </c>
      <c r="C4" s="500"/>
      <c r="D4" s="500"/>
      <c r="E4" s="500"/>
      <c r="F4" s="500"/>
      <c r="G4" s="500"/>
    </row>
    <row r="5" spans="2:7" ht="6" customHeight="1" thickBot="1" x14ac:dyDescent="0.2"/>
    <row r="6" spans="2:7" ht="65.25" customHeight="1" thickTop="1" thickBot="1" x14ac:dyDescent="0.2">
      <c r="B6" s="508" t="s">
        <v>1180</v>
      </c>
      <c r="C6" s="509"/>
      <c r="D6" s="509"/>
      <c r="E6" s="509"/>
      <c r="F6" s="509"/>
      <c r="G6" s="510"/>
    </row>
    <row r="7" spans="2:7" ht="9" customHeight="1" thickTop="1" x14ac:dyDescent="0.15">
      <c r="B7" s="20"/>
      <c r="C7" s="20"/>
      <c r="D7" s="20"/>
      <c r="E7" s="20"/>
      <c r="F7" s="20"/>
      <c r="G7" s="20"/>
    </row>
    <row r="8" spans="2:7" x14ac:dyDescent="0.15">
      <c r="B8" s="501" t="s">
        <v>1181</v>
      </c>
      <c r="C8" s="501"/>
      <c r="D8" s="501"/>
      <c r="E8" s="501"/>
      <c r="F8" s="501"/>
      <c r="G8" s="501"/>
    </row>
    <row r="9" spans="2:7" ht="10.5" customHeight="1" x14ac:dyDescent="0.15"/>
    <row r="10" spans="2:7" x14ac:dyDescent="0.15">
      <c r="B10" s="21">
        <v>1</v>
      </c>
      <c r="C10" s="19" t="s">
        <v>76</v>
      </c>
    </row>
    <row r="11" spans="2:7" x14ac:dyDescent="0.15">
      <c r="B11" s="21"/>
      <c r="C11" s="34" t="s">
        <v>1120</v>
      </c>
      <c r="D11" s="34"/>
      <c r="E11" s="34"/>
      <c r="F11" s="34"/>
      <c r="G11" s="34"/>
    </row>
    <row r="12" spans="2:7" ht="7.5" customHeight="1" x14ac:dyDescent="0.15">
      <c r="B12" s="21"/>
    </row>
    <row r="13" spans="2:7" x14ac:dyDescent="0.15">
      <c r="B13" s="21">
        <v>2</v>
      </c>
      <c r="C13" s="19" t="s">
        <v>1088</v>
      </c>
    </row>
    <row r="14" spans="2:7" x14ac:dyDescent="0.15">
      <c r="B14" s="21"/>
      <c r="C14" s="34" t="s">
        <v>186</v>
      </c>
      <c r="D14" s="34"/>
      <c r="E14" s="34"/>
      <c r="F14" s="34"/>
      <c r="G14" s="34"/>
    </row>
    <row r="15" spans="2:7" x14ac:dyDescent="0.15">
      <c r="B15" s="21"/>
      <c r="C15" s="34" t="s">
        <v>187</v>
      </c>
      <c r="D15" s="34"/>
      <c r="E15" s="34"/>
      <c r="F15" s="34"/>
      <c r="G15" s="34"/>
    </row>
    <row r="16" spans="2:7" x14ac:dyDescent="0.15">
      <c r="B16" s="21"/>
      <c r="C16" s="34" t="s">
        <v>1195</v>
      </c>
      <c r="D16" s="34"/>
      <c r="E16" s="34"/>
      <c r="F16" s="34"/>
      <c r="G16" s="34"/>
    </row>
    <row r="17" spans="2:7" x14ac:dyDescent="0.15">
      <c r="B17" s="21"/>
      <c r="C17" s="34" t="s">
        <v>1196</v>
      </c>
      <c r="D17" s="34"/>
      <c r="E17" s="34"/>
      <c r="F17" s="34"/>
      <c r="G17" s="34"/>
    </row>
    <row r="18" spans="2:7" ht="14.25" thickBot="1" x14ac:dyDescent="0.2"/>
    <row r="19" spans="2:7" ht="17.25" customHeight="1" x14ac:dyDescent="0.15">
      <c r="B19" s="511" t="s">
        <v>188</v>
      </c>
      <c r="C19" s="512"/>
      <c r="D19" s="512"/>
      <c r="E19" s="512"/>
      <c r="F19" s="512"/>
      <c r="G19" s="513"/>
    </row>
    <row r="20" spans="2:7" ht="17.25" customHeight="1" x14ac:dyDescent="0.15">
      <c r="B20" s="486" t="s">
        <v>6</v>
      </c>
      <c r="C20" s="487" t="s">
        <v>1199</v>
      </c>
      <c r="D20" s="487" t="s">
        <v>189</v>
      </c>
      <c r="E20" s="502" t="s">
        <v>114</v>
      </c>
      <c r="F20" s="503"/>
      <c r="G20" s="504"/>
    </row>
    <row r="21" spans="2:7" ht="17.25" customHeight="1" x14ac:dyDescent="0.15">
      <c r="B21" s="24" t="s">
        <v>190</v>
      </c>
      <c r="C21" s="520" t="s">
        <v>191</v>
      </c>
      <c r="D21" s="521"/>
      <c r="E21" s="521"/>
      <c r="F21" s="521"/>
      <c r="G21" s="522"/>
    </row>
    <row r="22" spans="2:7" ht="17.25" customHeight="1" x14ac:dyDescent="0.15">
      <c r="B22" s="22" t="s">
        <v>244</v>
      </c>
      <c r="C22" s="23" t="s">
        <v>245</v>
      </c>
      <c r="D22" s="23" t="s">
        <v>246</v>
      </c>
      <c r="E22" s="502"/>
      <c r="F22" s="503"/>
      <c r="G22" s="504"/>
    </row>
    <row r="23" spans="2:7" ht="17.25" customHeight="1" x14ac:dyDescent="0.15">
      <c r="B23" s="41" t="s">
        <v>253</v>
      </c>
      <c r="C23" s="23" t="s">
        <v>953</v>
      </c>
      <c r="D23" s="23" t="s">
        <v>954</v>
      </c>
      <c r="E23" s="502"/>
      <c r="F23" s="503"/>
      <c r="G23" s="504"/>
    </row>
    <row r="24" spans="2:7" ht="17.25" customHeight="1" x14ac:dyDescent="0.15">
      <c r="B24" s="22" t="s">
        <v>45</v>
      </c>
      <c r="C24" s="23" t="s">
        <v>192</v>
      </c>
      <c r="D24" s="23" t="s">
        <v>193</v>
      </c>
      <c r="E24" s="502"/>
      <c r="F24" s="503"/>
      <c r="G24" s="504"/>
    </row>
    <row r="25" spans="2:7" ht="17.25" customHeight="1" x14ac:dyDescent="0.15">
      <c r="B25" s="22" t="s">
        <v>24</v>
      </c>
      <c r="C25" s="23" t="s">
        <v>194</v>
      </c>
      <c r="D25" s="23" t="s">
        <v>195</v>
      </c>
      <c r="E25" s="502"/>
      <c r="F25" s="503"/>
      <c r="G25" s="504"/>
    </row>
    <row r="26" spans="2:7" ht="17.25" customHeight="1" x14ac:dyDescent="0.15">
      <c r="B26" s="22" t="s">
        <v>1197</v>
      </c>
      <c r="C26" s="484" t="s">
        <v>1198</v>
      </c>
      <c r="D26" s="23" t="s">
        <v>1200</v>
      </c>
      <c r="E26" s="485" t="s">
        <v>1201</v>
      </c>
      <c r="F26" s="274"/>
      <c r="G26" s="275"/>
    </row>
    <row r="27" spans="2:7" ht="31.5" customHeight="1" x14ac:dyDescent="0.15">
      <c r="B27" s="24" t="s">
        <v>196</v>
      </c>
      <c r="C27" s="514" t="s">
        <v>197</v>
      </c>
      <c r="D27" s="515"/>
      <c r="E27" s="515"/>
      <c r="F27" s="515"/>
      <c r="G27" s="516"/>
    </row>
    <row r="28" spans="2:7" ht="17.25" customHeight="1" x14ac:dyDescent="0.15">
      <c r="B28" s="22" t="s">
        <v>7</v>
      </c>
      <c r="C28" s="23" t="s">
        <v>198</v>
      </c>
      <c r="D28" s="23" t="s">
        <v>199</v>
      </c>
      <c r="E28" s="502"/>
      <c r="F28" s="503"/>
      <c r="G28" s="504"/>
    </row>
    <row r="29" spans="2:7" ht="17.25" customHeight="1" x14ac:dyDescent="0.15">
      <c r="B29" s="22" t="s">
        <v>44</v>
      </c>
      <c r="C29" s="23" t="s">
        <v>200</v>
      </c>
      <c r="D29" s="23" t="s">
        <v>201</v>
      </c>
      <c r="E29" s="502"/>
      <c r="F29" s="503"/>
      <c r="G29" s="504"/>
    </row>
    <row r="30" spans="2:7" ht="32.25" customHeight="1" x14ac:dyDescent="0.15">
      <c r="B30" s="22" t="s">
        <v>44</v>
      </c>
      <c r="C30" s="23" t="s">
        <v>202</v>
      </c>
      <c r="D30" s="23" t="s">
        <v>203</v>
      </c>
      <c r="E30" s="505" t="s">
        <v>249</v>
      </c>
      <c r="F30" s="506"/>
      <c r="G30" s="507"/>
    </row>
    <row r="31" spans="2:7" ht="17.25" customHeight="1" x14ac:dyDescent="0.15">
      <c r="B31" s="22" t="s">
        <v>40</v>
      </c>
      <c r="C31" s="23" t="s">
        <v>204</v>
      </c>
      <c r="D31" s="23" t="s">
        <v>205</v>
      </c>
      <c r="E31" s="517" t="s">
        <v>206</v>
      </c>
      <c r="F31" s="518"/>
      <c r="G31" s="519"/>
    </row>
    <row r="32" spans="2:7" x14ac:dyDescent="0.15">
      <c r="B32" s="22" t="s">
        <v>33</v>
      </c>
      <c r="C32" s="23" t="s">
        <v>207</v>
      </c>
      <c r="D32" s="23" t="s">
        <v>208</v>
      </c>
      <c r="E32" s="505"/>
      <c r="F32" s="506"/>
      <c r="G32" s="507"/>
    </row>
    <row r="33" spans="2:7" ht="17.25" customHeight="1" x14ac:dyDescent="0.15">
      <c r="B33" s="24" t="s">
        <v>209</v>
      </c>
      <c r="C33" s="25" t="s">
        <v>224</v>
      </c>
      <c r="D33" s="25"/>
      <c r="E33" s="526"/>
      <c r="F33" s="527"/>
      <c r="G33" s="528"/>
    </row>
    <row r="34" spans="2:7" ht="17.25" customHeight="1" x14ac:dyDescent="0.15">
      <c r="B34" s="22" t="s">
        <v>24</v>
      </c>
      <c r="C34" s="23" t="s">
        <v>210</v>
      </c>
      <c r="D34" s="23" t="s">
        <v>211</v>
      </c>
      <c r="E34" s="502"/>
      <c r="F34" s="503"/>
      <c r="G34" s="504"/>
    </row>
    <row r="35" spans="2:7" ht="17.25" customHeight="1" x14ac:dyDescent="0.15">
      <c r="B35" s="22" t="s">
        <v>36</v>
      </c>
      <c r="C35" s="26" t="s">
        <v>212</v>
      </c>
      <c r="D35" s="23" t="s">
        <v>213</v>
      </c>
      <c r="E35" s="532" t="s">
        <v>214</v>
      </c>
      <c r="F35" s="532"/>
      <c r="G35" s="533"/>
    </row>
    <row r="36" spans="2:7" ht="17.25" customHeight="1" thickBot="1" x14ac:dyDescent="0.2">
      <c r="B36" s="27" t="s">
        <v>41</v>
      </c>
      <c r="C36" s="28" t="s">
        <v>215</v>
      </c>
      <c r="D36" s="28" t="s">
        <v>216</v>
      </c>
      <c r="E36" s="529"/>
      <c r="F36" s="530"/>
      <c r="G36" s="531"/>
    </row>
    <row r="38" spans="2:7" x14ac:dyDescent="0.15">
      <c r="B38" s="19">
        <v>3</v>
      </c>
      <c r="C38" s="19" t="s">
        <v>217</v>
      </c>
    </row>
    <row r="39" spans="2:7" x14ac:dyDescent="0.15">
      <c r="C39" s="34" t="s">
        <v>225</v>
      </c>
      <c r="D39" s="34"/>
      <c r="E39" s="34"/>
      <c r="F39" s="34"/>
      <c r="G39" s="34"/>
    </row>
    <row r="40" spans="2:7" x14ac:dyDescent="0.15">
      <c r="C40" s="34" t="s">
        <v>1202</v>
      </c>
      <c r="D40" s="34"/>
      <c r="E40" s="34"/>
      <c r="F40" s="34"/>
      <c r="G40" s="34"/>
    </row>
    <row r="42" spans="2:7" x14ac:dyDescent="0.15">
      <c r="B42" s="19">
        <v>4</v>
      </c>
      <c r="C42" s="19" t="s">
        <v>105</v>
      </c>
    </row>
    <row r="43" spans="2:7" x14ac:dyDescent="0.15">
      <c r="C43" s="34" t="s">
        <v>1178</v>
      </c>
      <c r="D43" s="34"/>
      <c r="E43" s="34"/>
      <c r="F43" s="34"/>
      <c r="G43" s="34"/>
    </row>
    <row r="45" spans="2:7" x14ac:dyDescent="0.15">
      <c r="B45" s="19">
        <v>5</v>
      </c>
      <c r="C45" s="19" t="s">
        <v>218</v>
      </c>
    </row>
    <row r="46" spans="2:7" x14ac:dyDescent="0.15">
      <c r="C46" s="34" t="s">
        <v>1089</v>
      </c>
      <c r="D46" s="34"/>
      <c r="E46" s="34"/>
      <c r="F46" s="34"/>
      <c r="G46" s="34"/>
    </row>
    <row r="47" spans="2:7" x14ac:dyDescent="0.15">
      <c r="C47" s="34" t="s">
        <v>1177</v>
      </c>
      <c r="D47" s="34"/>
      <c r="E47" s="34"/>
      <c r="F47" s="34"/>
      <c r="G47" s="34"/>
    </row>
    <row r="49" spans="2:7" x14ac:dyDescent="0.15">
      <c r="B49" s="19">
        <v>6</v>
      </c>
      <c r="C49" s="19" t="s">
        <v>219</v>
      </c>
    </row>
    <row r="50" spans="2:7" ht="31.5" customHeight="1" x14ac:dyDescent="0.15">
      <c r="C50" s="523" t="s">
        <v>247</v>
      </c>
      <c r="D50" s="523"/>
      <c r="E50" s="523"/>
      <c r="F50" s="523"/>
      <c r="G50" s="523"/>
    </row>
    <row r="51" spans="2:7" ht="31.5" customHeight="1" x14ac:dyDescent="0.15">
      <c r="C51" s="523" t="s">
        <v>248</v>
      </c>
      <c r="D51" s="523"/>
      <c r="E51" s="523"/>
      <c r="F51" s="523"/>
      <c r="G51" s="523"/>
    </row>
    <row r="52" spans="2:7" ht="31.5" customHeight="1" x14ac:dyDescent="0.15">
      <c r="C52" s="523" t="s">
        <v>250</v>
      </c>
      <c r="D52" s="523"/>
      <c r="E52" s="523"/>
      <c r="F52" s="523"/>
      <c r="G52" s="523"/>
    </row>
    <row r="53" spans="2:7" x14ac:dyDescent="0.15">
      <c r="C53" s="34" t="s">
        <v>251</v>
      </c>
      <c r="D53" s="34"/>
      <c r="E53" s="34"/>
      <c r="F53" s="34"/>
      <c r="G53" s="34"/>
    </row>
    <row r="54" spans="2:7" x14ac:dyDescent="0.15">
      <c r="C54" s="35" t="s">
        <v>226</v>
      </c>
      <c r="D54" s="35"/>
      <c r="E54" s="35"/>
      <c r="F54" s="35"/>
      <c r="G54" s="35"/>
    </row>
    <row r="55" spans="2:7" x14ac:dyDescent="0.15">
      <c r="C55" s="36" t="s">
        <v>1085</v>
      </c>
      <c r="D55" s="36"/>
      <c r="E55" s="36"/>
      <c r="F55" s="36"/>
      <c r="G55" s="36"/>
    </row>
    <row r="56" spans="2:7" x14ac:dyDescent="0.15">
      <c r="C56" s="35" t="s">
        <v>227</v>
      </c>
      <c r="D56" s="35"/>
      <c r="E56" s="35"/>
      <c r="F56" s="35"/>
      <c r="G56" s="35"/>
    </row>
    <row r="57" spans="2:7" x14ac:dyDescent="0.15">
      <c r="C57" s="36" t="s">
        <v>1086</v>
      </c>
      <c r="D57" s="36"/>
      <c r="E57" s="36"/>
      <c r="F57" s="36"/>
      <c r="G57" s="36"/>
    </row>
    <row r="58" spans="2:7" x14ac:dyDescent="0.15">
      <c r="C58" s="34" t="s">
        <v>220</v>
      </c>
      <c r="D58" s="34"/>
      <c r="E58" s="34"/>
      <c r="F58" s="34"/>
      <c r="G58" s="34"/>
    </row>
    <row r="59" spans="2:7" x14ac:dyDescent="0.15">
      <c r="C59" s="35" t="s">
        <v>277</v>
      </c>
      <c r="D59" s="35"/>
      <c r="E59" s="35"/>
      <c r="F59" s="35"/>
      <c r="G59" s="35"/>
    </row>
    <row r="60" spans="2:7" x14ac:dyDescent="0.15">
      <c r="C60" s="19" t="s">
        <v>278</v>
      </c>
    </row>
    <row r="61" spans="2:7" x14ac:dyDescent="0.15">
      <c r="C61" s="36" t="s">
        <v>279</v>
      </c>
      <c r="D61" s="36"/>
      <c r="E61" s="36"/>
      <c r="F61" s="36"/>
      <c r="G61" s="36"/>
    </row>
    <row r="63" spans="2:7" x14ac:dyDescent="0.15">
      <c r="B63" s="19">
        <v>7</v>
      </c>
      <c r="C63" s="19" t="s">
        <v>221</v>
      </c>
    </row>
    <row r="64" spans="2:7" x14ac:dyDescent="0.15">
      <c r="C64" s="35" t="s">
        <v>1087</v>
      </c>
      <c r="D64" s="35"/>
      <c r="E64" s="35"/>
      <c r="F64" s="35"/>
      <c r="G64" s="35"/>
    </row>
    <row r="65" spans="2:7" x14ac:dyDescent="0.15">
      <c r="C65" s="36" t="s">
        <v>280</v>
      </c>
      <c r="D65" s="36"/>
      <c r="E65" s="36"/>
      <c r="F65" s="36"/>
      <c r="G65" s="36"/>
    </row>
    <row r="66" spans="2:7" s="29" customFormat="1" ht="29.25" customHeight="1" x14ac:dyDescent="0.15">
      <c r="C66" s="524" t="s">
        <v>1179</v>
      </c>
      <c r="D66" s="524"/>
      <c r="E66" s="524"/>
      <c r="F66" s="524"/>
      <c r="G66" s="524"/>
    </row>
    <row r="67" spans="2:7" x14ac:dyDescent="0.15">
      <c r="C67" s="36" t="s">
        <v>281</v>
      </c>
      <c r="D67" s="36"/>
      <c r="E67" s="36"/>
      <c r="F67" s="36"/>
      <c r="G67" s="36"/>
    </row>
    <row r="69" spans="2:7" x14ac:dyDescent="0.15">
      <c r="B69" s="30" t="s">
        <v>222</v>
      </c>
      <c r="C69" s="19" t="s">
        <v>223</v>
      </c>
    </row>
    <row r="70" spans="2:7" x14ac:dyDescent="0.15">
      <c r="C70" s="34" t="s">
        <v>252</v>
      </c>
      <c r="D70" s="34"/>
      <c r="E70" s="34"/>
      <c r="F70" s="34"/>
      <c r="G70" s="34"/>
    </row>
    <row r="71" spans="2:7" x14ac:dyDescent="0.15">
      <c r="C71" s="34" t="s">
        <v>282</v>
      </c>
      <c r="D71" s="34"/>
      <c r="E71" s="34"/>
      <c r="F71" s="34"/>
      <c r="G71" s="34"/>
    </row>
    <row r="72" spans="2:7" x14ac:dyDescent="0.15">
      <c r="C72" s="525" t="s">
        <v>283</v>
      </c>
      <c r="D72" s="525"/>
      <c r="E72" s="525"/>
      <c r="F72" s="525"/>
      <c r="G72" s="525"/>
    </row>
    <row r="73" spans="2:7" x14ac:dyDescent="0.15">
      <c r="C73" s="35" t="s">
        <v>284</v>
      </c>
      <c r="D73" s="35"/>
      <c r="E73" s="35"/>
      <c r="F73" s="35"/>
      <c r="G73" s="35"/>
    </row>
    <row r="74" spans="2:7" x14ac:dyDescent="0.15">
      <c r="C74" s="36" t="s">
        <v>285</v>
      </c>
      <c r="D74" s="36"/>
      <c r="E74" s="36"/>
      <c r="F74" s="36"/>
      <c r="G74" s="36"/>
    </row>
  </sheetData>
  <sheetProtection sheet="1" objects="1" scenarios="1" selectLockedCells="1" selectUnlockedCells="1"/>
  <mergeCells count="25">
    <mergeCell ref="C51:G51"/>
    <mergeCell ref="C66:G66"/>
    <mergeCell ref="C72:G72"/>
    <mergeCell ref="E33:G33"/>
    <mergeCell ref="E34:G34"/>
    <mergeCell ref="E36:G36"/>
    <mergeCell ref="C50:G50"/>
    <mergeCell ref="E35:G35"/>
    <mergeCell ref="C52:G52"/>
    <mergeCell ref="E30:G30"/>
    <mergeCell ref="E32:G32"/>
    <mergeCell ref="B6:G6"/>
    <mergeCell ref="B19:G19"/>
    <mergeCell ref="C27:G27"/>
    <mergeCell ref="E20:G20"/>
    <mergeCell ref="E22:G22"/>
    <mergeCell ref="E23:G23"/>
    <mergeCell ref="E24:G24"/>
    <mergeCell ref="E31:G31"/>
    <mergeCell ref="C21:G21"/>
    <mergeCell ref="B4:G4"/>
    <mergeCell ref="B8:G8"/>
    <mergeCell ref="E25:G25"/>
    <mergeCell ref="E28:G28"/>
    <mergeCell ref="E29:G29"/>
  </mergeCells>
  <phoneticPr fontId="2"/>
  <pageMargins left="0.70866141732283472" right="0.51181102362204722" top="0.74803149606299213" bottom="0.74803149606299213" header="0.31496062992125984" footer="0.31496062992125984"/>
  <pageSetup paperSize="9" orientation="portrait"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5" tint="0.79998168889431442"/>
  </sheetPr>
  <dimension ref="A1:AX797"/>
  <sheetViews>
    <sheetView showGridLines="0" showZeros="0" zoomScaleNormal="100" zoomScaleSheetLayoutView="100" workbookViewId="0">
      <pane xSplit="3" topLeftCell="D1" activePane="topRight" state="frozen"/>
      <selection activeCell="N23" sqref="N23"/>
      <selection pane="topRight" activeCell="B5" sqref="B5:D5"/>
    </sheetView>
  </sheetViews>
  <sheetFormatPr defaultColWidth="9" defaultRowHeight="13.5" x14ac:dyDescent="0.15"/>
  <cols>
    <col min="1" max="1" width="2.25" style="55" bestFit="1" customWidth="1"/>
    <col min="2" max="2" width="4.5" style="96" customWidth="1"/>
    <col min="3" max="6" width="9.625" style="2" customWidth="1"/>
    <col min="7" max="7" width="6.625" style="2" customWidth="1"/>
    <col min="8" max="9" width="11.625" style="2" customWidth="1"/>
    <col min="10" max="10" width="8.5" style="2" customWidth="1"/>
    <col min="11" max="11" width="2.125" style="2" customWidth="1"/>
    <col min="12" max="12" width="2.5" style="2" customWidth="1"/>
    <col min="13" max="13" width="6.625" style="2" customWidth="1"/>
    <col min="14" max="15" width="3.75" style="2" customWidth="1"/>
    <col min="16" max="16" width="6.625" style="86" customWidth="1"/>
    <col min="17" max="17" width="4.375" style="2" customWidth="1"/>
    <col min="18" max="18" width="8.625" style="2" customWidth="1"/>
    <col min="19" max="20" width="4.625" style="2" customWidth="1"/>
    <col min="21" max="21" width="8.625" style="2" customWidth="1"/>
    <col min="22" max="23" width="4.625" style="2" customWidth="1"/>
    <col min="24" max="24" width="8.625" style="2" customWidth="1"/>
    <col min="25" max="25" width="4.625" style="2" customWidth="1"/>
    <col min="26" max="26" width="6.625" style="86" customWidth="1"/>
    <col min="27" max="27" width="4.375" style="2" customWidth="1"/>
    <col min="28" max="28" width="8.625" style="2" customWidth="1"/>
    <col min="29" max="30" width="4.625" style="2" customWidth="1"/>
    <col min="31" max="31" width="8.625" style="2" customWidth="1"/>
    <col min="32" max="33" width="4.625" style="2" customWidth="1"/>
    <col min="34" max="34" width="8.625" style="2" customWidth="1"/>
    <col min="35" max="35" width="4.625" style="2" customWidth="1"/>
    <col min="36" max="36" width="3.125" style="2" customWidth="1"/>
    <col min="37" max="37" width="10.875" style="6" hidden="1" customWidth="1"/>
    <col min="38" max="39" width="16.375" style="2" hidden="1" customWidth="1"/>
    <col min="40" max="40" width="14.125" style="2" hidden="1" customWidth="1"/>
    <col min="41" max="41" width="2.875" style="2" hidden="1" customWidth="1"/>
    <col min="42" max="42" width="2.375" style="6" hidden="1" customWidth="1"/>
    <col min="43" max="43" width="6" style="6" hidden="1" customWidth="1"/>
    <col min="44" max="44" width="7" style="6" hidden="1" customWidth="1"/>
    <col min="45" max="45" width="2.375" style="6" hidden="1" customWidth="1"/>
    <col min="46" max="46" width="6" style="6" hidden="1" customWidth="1"/>
    <col min="47" max="47" width="7" style="6" hidden="1" customWidth="1"/>
    <col min="48" max="48" width="5.375" style="6" hidden="1" customWidth="1"/>
    <col min="49" max="49" width="9" style="2"/>
    <col min="50" max="50" width="93.625" style="2" customWidth="1"/>
    <col min="51" max="16384" width="9" style="2"/>
  </cols>
  <sheetData>
    <row r="1" spans="1:50" ht="9" customHeight="1" x14ac:dyDescent="0.15">
      <c r="A1" s="76"/>
      <c r="B1" s="76"/>
      <c r="C1" s="76"/>
      <c r="D1" s="76"/>
      <c r="E1" s="76"/>
      <c r="F1" s="76"/>
      <c r="G1" s="76"/>
      <c r="H1" s="76"/>
      <c r="I1" s="76"/>
      <c r="J1" s="76"/>
      <c r="K1" s="76"/>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7"/>
      <c r="AQ1" s="207"/>
      <c r="AR1" s="207"/>
      <c r="AS1" s="207"/>
      <c r="AT1" s="207"/>
      <c r="AU1" s="207"/>
      <c r="AV1" s="207"/>
      <c r="AW1" s="208"/>
      <c r="AX1" s="208"/>
    </row>
    <row r="2" spans="1:50" ht="18.75" x14ac:dyDescent="0.15">
      <c r="A2" s="77"/>
      <c r="B2" s="171"/>
      <c r="C2" s="171"/>
      <c r="D2" s="387" t="s">
        <v>1127</v>
      </c>
      <c r="E2" s="534" t="s">
        <v>1130</v>
      </c>
      <c r="F2" s="534"/>
      <c r="G2" s="534"/>
      <c r="H2" s="534"/>
      <c r="I2" s="534"/>
      <c r="J2" s="534"/>
      <c r="K2" s="213"/>
      <c r="L2" s="483" t="s">
        <v>1203</v>
      </c>
      <c r="M2" s="360" t="s">
        <v>1151</v>
      </c>
      <c r="N2" s="365"/>
      <c r="O2" s="365"/>
      <c r="P2" s="366"/>
      <c r="Q2" s="367"/>
      <c r="R2" s="367"/>
      <c r="S2" s="367"/>
      <c r="T2" s="367"/>
      <c r="U2" s="368"/>
      <c r="V2" s="202"/>
      <c r="W2" s="202"/>
      <c r="X2" s="203"/>
      <c r="Y2" s="203"/>
      <c r="Z2" s="326"/>
      <c r="AA2" s="203"/>
      <c r="AB2" s="203"/>
      <c r="AC2" s="203"/>
      <c r="AD2" s="203"/>
      <c r="AE2" s="203"/>
      <c r="AF2" s="203"/>
      <c r="AG2" s="203"/>
      <c r="AH2" s="203"/>
      <c r="AI2" s="203"/>
      <c r="AJ2" s="222"/>
      <c r="AK2" s="228"/>
      <c r="AL2" s="208"/>
      <c r="AM2" s="229"/>
      <c r="AN2" s="208"/>
      <c r="AO2" s="208"/>
      <c r="AP2" s="207"/>
      <c r="AQ2" s="207"/>
      <c r="AR2" s="207"/>
      <c r="AS2" s="207"/>
      <c r="AT2" s="207"/>
      <c r="AU2" s="207"/>
      <c r="AV2" s="207"/>
      <c r="AW2" s="208"/>
      <c r="AX2" s="208"/>
    </row>
    <row r="3" spans="1:50" s="48" customFormat="1" ht="3" customHeight="1" x14ac:dyDescent="0.15">
      <c r="A3" s="78"/>
      <c r="K3" s="85"/>
      <c r="L3" s="204"/>
      <c r="M3" s="204"/>
      <c r="N3" s="204"/>
      <c r="O3" s="204"/>
      <c r="P3" s="320"/>
      <c r="Q3" s="204"/>
      <c r="R3" s="204"/>
      <c r="S3" s="204"/>
      <c r="T3" s="204"/>
      <c r="U3" s="204"/>
      <c r="V3" s="204"/>
      <c r="W3" s="204"/>
      <c r="X3" s="204"/>
      <c r="Y3" s="204"/>
      <c r="Z3" s="320"/>
      <c r="AA3" s="204"/>
      <c r="AB3" s="204"/>
      <c r="AC3" s="204"/>
      <c r="AD3" s="204"/>
      <c r="AE3" s="204"/>
      <c r="AF3" s="204"/>
      <c r="AG3" s="204"/>
      <c r="AH3" s="204"/>
      <c r="AI3" s="204"/>
      <c r="AJ3" s="222"/>
      <c r="AK3" s="230"/>
      <c r="AL3" s="231"/>
      <c r="AM3" s="232"/>
      <c r="AN3" s="231"/>
      <c r="AO3" s="231"/>
      <c r="AP3" s="233"/>
      <c r="AQ3" s="233"/>
      <c r="AR3" s="233"/>
      <c r="AS3" s="233"/>
      <c r="AT3" s="233"/>
      <c r="AU3" s="233"/>
      <c r="AV3" s="233"/>
      <c r="AW3" s="231"/>
      <c r="AX3" s="231"/>
    </row>
    <row r="4" spans="1:50" s="3" customFormat="1" ht="9.9499999999999993" customHeight="1" x14ac:dyDescent="0.15">
      <c r="A4" s="77"/>
      <c r="B4" s="535" t="s">
        <v>1001</v>
      </c>
      <c r="C4" s="536"/>
      <c r="D4" s="536"/>
      <c r="E4" s="537"/>
      <c r="F4" s="258" t="s">
        <v>105</v>
      </c>
      <c r="G4" s="85"/>
      <c r="H4" s="85"/>
      <c r="I4" s="85"/>
      <c r="J4" s="85"/>
      <c r="K4" s="85"/>
      <c r="L4" s="204"/>
      <c r="M4" s="202"/>
      <c r="N4" s="204"/>
      <c r="O4" s="204"/>
      <c r="P4" s="320"/>
      <c r="Q4" s="205"/>
      <c r="R4" s="205"/>
      <c r="S4" s="205"/>
      <c r="T4" s="205"/>
      <c r="U4" s="205"/>
      <c r="V4" s="205"/>
      <c r="W4" s="205"/>
      <c r="X4" s="205"/>
      <c r="Y4" s="205"/>
      <c r="Z4" s="327"/>
      <c r="AA4" s="205"/>
      <c r="AB4" s="205"/>
      <c r="AC4" s="205"/>
      <c r="AD4" s="205"/>
      <c r="AE4" s="205"/>
      <c r="AF4" s="205"/>
      <c r="AG4" s="205"/>
      <c r="AH4" s="205"/>
      <c r="AI4" s="205"/>
      <c r="AJ4" s="222"/>
      <c r="AK4" s="223"/>
      <c r="AL4" s="205"/>
      <c r="AM4" s="205"/>
      <c r="AN4" s="205"/>
      <c r="AO4" s="205"/>
      <c r="AP4" s="223"/>
      <c r="AQ4" s="223"/>
      <c r="AR4" s="223"/>
      <c r="AS4" s="223"/>
      <c r="AT4" s="223"/>
      <c r="AU4" s="223"/>
      <c r="AV4" s="223"/>
      <c r="AW4" s="205"/>
      <c r="AX4" s="205"/>
    </row>
    <row r="5" spans="1:50" s="3" customFormat="1" ht="15.95" customHeight="1" x14ac:dyDescent="0.2">
      <c r="A5" s="77"/>
      <c r="B5" s="538" t="s">
        <v>1204</v>
      </c>
      <c r="C5" s="539"/>
      <c r="D5" s="540"/>
      <c r="E5" s="162" t="s">
        <v>8</v>
      </c>
      <c r="F5" s="161" t="s">
        <v>1205</v>
      </c>
      <c r="H5" s="160" t="s">
        <v>1131</v>
      </c>
      <c r="I5" s="541" t="s">
        <v>1206</v>
      </c>
      <c r="J5" s="542"/>
      <c r="K5" s="85"/>
      <c r="L5" s="204"/>
      <c r="M5" s="360" t="s">
        <v>1152</v>
      </c>
      <c r="N5" s="361"/>
      <c r="O5" s="361"/>
      <c r="P5" s="362"/>
      <c r="Q5" s="363"/>
      <c r="R5" s="363"/>
      <c r="S5" s="363"/>
      <c r="T5" s="363"/>
      <c r="U5" s="363"/>
      <c r="V5" s="364"/>
      <c r="W5" s="204"/>
      <c r="X5" s="204"/>
      <c r="Y5" s="204"/>
      <c r="Z5" s="320"/>
      <c r="AA5" s="204"/>
      <c r="AB5" s="204"/>
      <c r="AC5" s="205"/>
      <c r="AD5" s="205"/>
      <c r="AE5" s="205"/>
      <c r="AF5" s="205"/>
      <c r="AG5" s="205"/>
      <c r="AH5" s="205"/>
      <c r="AI5" s="205"/>
      <c r="AJ5" s="222"/>
      <c r="AK5" s="223"/>
      <c r="AL5" s="234"/>
      <c r="AM5" s="234"/>
      <c r="AN5" s="205"/>
      <c r="AO5" s="205"/>
      <c r="AP5" s="223"/>
      <c r="AQ5" s="223"/>
      <c r="AR5" s="223"/>
      <c r="AS5" s="223"/>
      <c r="AT5" s="223"/>
      <c r="AU5" s="223"/>
      <c r="AV5" s="223"/>
      <c r="AW5" s="205"/>
      <c r="AX5" s="205"/>
    </row>
    <row r="6" spans="1:50" s="3" customFormat="1" ht="15.95" customHeight="1" x14ac:dyDescent="0.15">
      <c r="A6" s="77"/>
      <c r="B6" s="543" t="s">
        <v>977</v>
      </c>
      <c r="C6" s="544"/>
      <c r="D6" s="257" t="s">
        <v>6</v>
      </c>
      <c r="E6" s="545" t="s">
        <v>64</v>
      </c>
      <c r="F6" s="546"/>
      <c r="H6" s="160" t="s">
        <v>1132</v>
      </c>
      <c r="I6" s="547" t="s">
        <v>242</v>
      </c>
      <c r="J6" s="548"/>
      <c r="K6" s="85"/>
      <c r="L6" s="204"/>
      <c r="M6" s="271" t="s">
        <v>1207</v>
      </c>
      <c r="N6" s="204"/>
      <c r="O6" s="204"/>
      <c r="P6" s="320"/>
      <c r="Q6" s="369" t="s">
        <v>1171</v>
      </c>
      <c r="R6" s="206"/>
      <c r="S6" s="206"/>
      <c r="T6" s="206"/>
      <c r="U6" s="206"/>
      <c r="V6" s="206"/>
      <c r="W6" s="205"/>
      <c r="X6" s="205"/>
      <c r="Y6" s="205"/>
      <c r="Z6" s="327"/>
      <c r="AA6" s="205"/>
      <c r="AB6" s="205"/>
      <c r="AC6" s="206"/>
      <c r="AD6" s="206"/>
      <c r="AE6" s="206"/>
      <c r="AF6" s="206"/>
      <c r="AG6" s="206"/>
      <c r="AH6" s="206"/>
      <c r="AI6" s="206"/>
      <c r="AJ6" s="223"/>
      <c r="AK6" s="223"/>
      <c r="AL6" s="223"/>
      <c r="AM6" s="223"/>
      <c r="AN6" s="205"/>
      <c r="AO6" s="205"/>
      <c r="AP6" s="223"/>
      <c r="AQ6" s="223"/>
      <c r="AR6" s="223"/>
      <c r="AS6" s="223"/>
      <c r="AT6" s="223"/>
      <c r="AU6" s="223"/>
      <c r="AV6" s="223"/>
      <c r="AW6" s="205"/>
      <c r="AX6" s="205"/>
    </row>
    <row r="7" spans="1:50" ht="15.95" customHeight="1" x14ac:dyDescent="0.15">
      <c r="A7" s="6"/>
      <c r="B7" s="549" t="s">
        <v>1208</v>
      </c>
      <c r="C7" s="550"/>
      <c r="D7" s="270" t="s">
        <v>1209</v>
      </c>
      <c r="E7" s="551" t="s">
        <v>1210</v>
      </c>
      <c r="F7" s="552"/>
      <c r="G7" s="3"/>
      <c r="H7" s="170" t="s">
        <v>1133</v>
      </c>
      <c r="I7" s="553" t="s">
        <v>1211</v>
      </c>
      <c r="J7" s="554"/>
      <c r="K7" s="6"/>
      <c r="L7" s="207"/>
      <c r="M7" s="207"/>
      <c r="N7" s="207"/>
      <c r="O7" s="207"/>
      <c r="P7" s="320"/>
      <c r="Q7" s="555" t="s">
        <v>1135</v>
      </c>
      <c r="R7" s="555"/>
      <c r="S7" s="555"/>
      <c r="T7" s="555"/>
      <c r="U7" s="555"/>
      <c r="V7" s="555"/>
      <c r="W7" s="555"/>
      <c r="X7" s="555"/>
      <c r="Y7" s="252"/>
      <c r="Z7" s="328"/>
      <c r="AA7" s="555" t="s">
        <v>1136</v>
      </c>
      <c r="AB7" s="555"/>
      <c r="AC7" s="555"/>
      <c r="AD7" s="555"/>
      <c r="AE7" s="555"/>
      <c r="AF7" s="555"/>
      <c r="AG7" s="555"/>
      <c r="AH7" s="555"/>
      <c r="AI7" s="252"/>
      <c r="AJ7" s="207"/>
      <c r="AK7" s="207"/>
      <c r="AL7" s="207"/>
      <c r="AM7" s="207"/>
      <c r="AN7" s="208"/>
      <c r="AO7" s="208"/>
      <c r="AP7" s="207"/>
      <c r="AQ7" s="207"/>
      <c r="AR7" s="207"/>
      <c r="AS7" s="207"/>
      <c r="AT7" s="207"/>
      <c r="AU7" s="207"/>
      <c r="AV7" s="207"/>
      <c r="AW7" s="208"/>
      <c r="AX7" s="208"/>
    </row>
    <row r="8" spans="1:50" ht="5.25" customHeight="1" x14ac:dyDescent="0.15">
      <c r="A8" s="2"/>
      <c r="B8" s="2"/>
      <c r="L8" s="208"/>
      <c r="M8" s="208"/>
      <c r="N8" s="208"/>
      <c r="O8" s="208"/>
      <c r="P8" s="330"/>
      <c r="Q8" s="555"/>
      <c r="R8" s="555"/>
      <c r="S8" s="555"/>
      <c r="T8" s="555"/>
      <c r="U8" s="555"/>
      <c r="V8" s="555"/>
      <c r="W8" s="555"/>
      <c r="X8" s="555"/>
      <c r="Y8" s="252"/>
      <c r="Z8" s="329"/>
      <c r="AA8" s="555"/>
      <c r="AB8" s="555"/>
      <c r="AC8" s="555"/>
      <c r="AD8" s="555"/>
      <c r="AE8" s="555"/>
      <c r="AF8" s="555"/>
      <c r="AG8" s="555"/>
      <c r="AH8" s="555"/>
      <c r="AI8" s="252"/>
      <c r="AJ8" s="224"/>
      <c r="AK8" s="227"/>
      <c r="AL8" s="224"/>
      <c r="AM8" s="224"/>
      <c r="AN8" s="224"/>
      <c r="AO8" s="224"/>
      <c r="AP8" s="227"/>
      <c r="AQ8" s="227"/>
      <c r="AR8" s="227"/>
      <c r="AS8" s="227"/>
      <c r="AT8" s="227"/>
      <c r="AU8" s="227"/>
      <c r="AV8" s="227"/>
      <c r="AW8" s="208"/>
      <c r="AX8" s="208"/>
    </row>
    <row r="9" spans="1:50" s="6" customFormat="1" ht="14.25" x14ac:dyDescent="0.15">
      <c r="A9" s="77"/>
      <c r="B9" s="175" t="s">
        <v>52</v>
      </c>
      <c r="C9" s="167"/>
      <c r="D9" s="168"/>
      <c r="E9" s="2"/>
      <c r="F9" s="2"/>
      <c r="G9" s="2"/>
      <c r="H9" s="2"/>
      <c r="I9" s="2"/>
      <c r="J9" s="2"/>
      <c r="K9" s="2"/>
      <c r="L9" s="208"/>
      <c r="M9" s="571" t="s">
        <v>971</v>
      </c>
      <c r="N9" s="572"/>
      <c r="O9" s="573"/>
      <c r="P9" s="357"/>
      <c r="Q9" s="574" t="s">
        <v>9</v>
      </c>
      <c r="R9" s="556" t="s">
        <v>962</v>
      </c>
      <c r="S9" s="557"/>
      <c r="T9" s="558"/>
      <c r="U9" s="556" t="s">
        <v>963</v>
      </c>
      <c r="V9" s="557"/>
      <c r="W9" s="557"/>
      <c r="X9" s="559" t="s">
        <v>10</v>
      </c>
      <c r="Y9" s="559"/>
      <c r="Z9" s="358"/>
      <c r="AA9" s="574" t="s">
        <v>9</v>
      </c>
      <c r="AB9" s="556" t="s">
        <v>962</v>
      </c>
      <c r="AC9" s="557"/>
      <c r="AD9" s="558"/>
      <c r="AE9" s="556" t="s">
        <v>963</v>
      </c>
      <c r="AF9" s="557"/>
      <c r="AG9" s="557"/>
      <c r="AH9" s="559" t="s">
        <v>10</v>
      </c>
      <c r="AI9" s="559"/>
      <c r="AJ9" s="225"/>
      <c r="AK9" s="225" t="s">
        <v>1176</v>
      </c>
      <c r="AL9" s="225"/>
      <c r="AM9" s="225"/>
      <c r="AN9" s="235"/>
      <c r="AO9" s="235"/>
      <c r="AP9" s="226" t="s">
        <v>1172</v>
      </c>
      <c r="AQ9" s="227"/>
      <c r="AR9" s="227"/>
      <c r="AS9" s="226" t="s">
        <v>1173</v>
      </c>
      <c r="AT9" s="227"/>
      <c r="AU9" s="227"/>
      <c r="AV9" s="227"/>
      <c r="AW9" s="207"/>
      <c r="AX9" s="207"/>
    </row>
    <row r="10" spans="1:50" s="6" customFormat="1" ht="12" customHeight="1" x14ac:dyDescent="0.15">
      <c r="A10" s="77"/>
      <c r="B10" s="259" t="s">
        <v>1212</v>
      </c>
      <c r="C10" s="163" t="s">
        <v>965</v>
      </c>
      <c r="D10" s="164" t="s">
        <v>964</v>
      </c>
      <c r="E10" s="165" t="s">
        <v>1128</v>
      </c>
      <c r="F10" s="88" t="s">
        <v>1129</v>
      </c>
      <c r="G10" s="166" t="s">
        <v>106</v>
      </c>
      <c r="H10" s="316" t="s">
        <v>968</v>
      </c>
      <c r="I10" s="317" t="s">
        <v>969</v>
      </c>
      <c r="J10" s="318" t="s">
        <v>1213</v>
      </c>
      <c r="K10" s="2"/>
      <c r="L10" s="208"/>
      <c r="M10" s="236" t="s">
        <v>970</v>
      </c>
      <c r="N10" s="237" t="s">
        <v>966</v>
      </c>
      <c r="O10" s="238" t="s">
        <v>967</v>
      </c>
      <c r="P10" s="357"/>
      <c r="Q10" s="575"/>
      <c r="R10" s="242" t="s">
        <v>10</v>
      </c>
      <c r="S10" s="243" t="s">
        <v>11</v>
      </c>
      <c r="T10" s="244" t="s">
        <v>1214</v>
      </c>
      <c r="U10" s="242" t="s">
        <v>10</v>
      </c>
      <c r="V10" s="245" t="s">
        <v>11</v>
      </c>
      <c r="W10" s="293" t="s">
        <v>1215</v>
      </c>
      <c r="X10" s="289" t="s">
        <v>1025</v>
      </c>
      <c r="Y10" s="290" t="s">
        <v>11</v>
      </c>
      <c r="Z10" s="358"/>
      <c r="AA10" s="575"/>
      <c r="AB10" s="242" t="s">
        <v>10</v>
      </c>
      <c r="AC10" s="243" t="s">
        <v>11</v>
      </c>
      <c r="AD10" s="244" t="s">
        <v>1215</v>
      </c>
      <c r="AE10" s="242" t="s">
        <v>10</v>
      </c>
      <c r="AF10" s="245" t="s">
        <v>11</v>
      </c>
      <c r="AG10" s="293" t="s">
        <v>1216</v>
      </c>
      <c r="AH10" s="289" t="s">
        <v>1025</v>
      </c>
      <c r="AI10" s="290" t="s">
        <v>11</v>
      </c>
      <c r="AJ10" s="225"/>
      <c r="AK10" s="4" t="s">
        <v>1023</v>
      </c>
      <c r="AL10" s="4" t="s">
        <v>1022</v>
      </c>
      <c r="AM10" s="4" t="s">
        <v>1024</v>
      </c>
      <c r="AN10" s="5" t="s">
        <v>1217</v>
      </c>
      <c r="AO10" s="235"/>
      <c r="AP10" s="339"/>
      <c r="AQ10" s="340" t="s">
        <v>13</v>
      </c>
      <c r="AR10" s="341" t="s">
        <v>14</v>
      </c>
      <c r="AS10" s="339"/>
      <c r="AT10" s="340" t="s">
        <v>13</v>
      </c>
      <c r="AU10" s="341" t="s">
        <v>14</v>
      </c>
      <c r="AV10" s="227"/>
      <c r="AW10" s="207"/>
      <c r="AX10" s="207"/>
    </row>
    <row r="11" spans="1:50" ht="15.95" customHeight="1" x14ac:dyDescent="0.15">
      <c r="A11" s="79">
        <f>IF(C11="","",COUNTA($G$11:G11))</f>
        <v>1</v>
      </c>
      <c r="B11" s="152">
        <v>1</v>
      </c>
      <c r="C11" s="12" t="s">
        <v>1218</v>
      </c>
      <c r="D11" s="12" t="s">
        <v>1219</v>
      </c>
      <c r="E11" s="169" t="s">
        <v>1220</v>
      </c>
      <c r="F11" s="314" t="s">
        <v>1221</v>
      </c>
      <c r="G11" s="153">
        <v>2</v>
      </c>
      <c r="H11" s="159" t="s">
        <v>0</v>
      </c>
      <c r="I11" s="319" t="s">
        <v>31</v>
      </c>
      <c r="J11" s="154" t="s">
        <v>228</v>
      </c>
      <c r="L11" s="208"/>
      <c r="M11" s="348">
        <v>2011</v>
      </c>
      <c r="N11" s="495" t="s">
        <v>1291</v>
      </c>
      <c r="O11" s="496" t="s">
        <v>1288</v>
      </c>
      <c r="P11" s="388" t="str">
        <f>H11</f>
        <v>１００Ｍ</v>
      </c>
      <c r="Q11" s="246" t="s">
        <v>19</v>
      </c>
      <c r="R11" s="278" t="s">
        <v>1222</v>
      </c>
      <c r="S11" s="279">
        <v>0.2</v>
      </c>
      <c r="T11" s="280" t="s">
        <v>21</v>
      </c>
      <c r="U11" s="281" t="s">
        <v>1223</v>
      </c>
      <c r="V11" s="279">
        <v>0.5</v>
      </c>
      <c r="W11" s="282" t="s">
        <v>20</v>
      </c>
      <c r="X11" s="370" t="str">
        <f t="shared" ref="X11:X30" si="0">IF(H11="","",IF(R11="",U11,IF(U11="",R11,IF(AP11="T",AQ11,AR11))))</f>
        <v>10.82</v>
      </c>
      <c r="Y11" s="371">
        <f>IF(OR(H11="１００Ｍ",H11="２００Ｍ",H11="１１０ＭＨ",H11="１００ＭＨ",H11="走幅跳"),(IF(X11=R11,S11,V11)),"")</f>
        <v>0.5</v>
      </c>
      <c r="Z11" s="390" t="str">
        <f t="shared" ref="Z11:Z30" si="1">I11</f>
        <v>走高跳</v>
      </c>
      <c r="AA11" s="246" t="s">
        <v>22</v>
      </c>
      <c r="AB11" s="278" t="s">
        <v>1224</v>
      </c>
      <c r="AC11" s="279"/>
      <c r="AD11" s="280" t="s">
        <v>1225</v>
      </c>
      <c r="AE11" s="281" t="s">
        <v>1226</v>
      </c>
      <c r="AF11" s="279"/>
      <c r="AG11" s="282" t="s">
        <v>1225</v>
      </c>
      <c r="AH11" s="370" t="str">
        <f t="shared" ref="AH11:AH30" si="2">IF(I11="","",IF(AB11="",AE11,IF(AE11="",AB11,IF(AS11="T",AT11,AU11))))</f>
        <v>1m43</v>
      </c>
      <c r="AI11" s="371" t="str">
        <f>IF(OR(I11="１００Ｍ",I11="２００Ｍ",I11="１１０ＭＨ",I11="１００ＭＨ",I11="走幅跳"),(IF(AH11=AB11,AC11,AF11)),"")</f>
        <v/>
      </c>
      <c r="AJ11" s="226"/>
      <c r="AK11" s="350" t="str">
        <f>C11&amp;"　"&amp;D11</f>
        <v>北斗　一郎</v>
      </c>
      <c r="AL11" s="11" t="str">
        <f t="shared" ref="AL11:AM30" si="3">IFERROR(VLOOKUP(H11,$H$81:$I$93,2,0),"")</f>
        <v>中学男子100m</v>
      </c>
      <c r="AM11" s="11" t="str">
        <f t="shared" si="3"/>
        <v>中学男子走高跳</v>
      </c>
      <c r="AN11" s="351" t="str">
        <f t="shared" ref="AN11:AN30" si="4">IF(J11="","",$I$110)</f>
        <v>中学男子4X100mR</v>
      </c>
      <c r="AO11" s="235"/>
      <c r="AP11" s="342" t="str">
        <f t="shared" ref="AP11:AP30" si="5">IF(H11="","",IF(OR(H11=$H$81,H11=$H$82,H11=$H$83,H11=$H$84,H11=$H$85,H11=$H$86,H11=$H$87),"T","F"))</f>
        <v>T</v>
      </c>
      <c r="AQ11" s="7" t="str">
        <f t="shared" ref="AQ11:AQ30" si="6">IF(R11&gt;U11,U11,R11)</f>
        <v>10.82</v>
      </c>
      <c r="AR11" s="343" t="str">
        <f t="shared" ref="AR11:AR30" si="7">IF(R11&gt;U11,R11,U11)</f>
        <v>11.11</v>
      </c>
      <c r="AS11" s="342" t="str">
        <f t="shared" ref="AS11:AS30" si="8">IF(I11="","",IF(OR(I11=$H$81,I11=$H$82,I11=$H$83,I11=$H$84,I11=$H$85,I11=$H$86,I11=$H$87),"T","F"))</f>
        <v>F</v>
      </c>
      <c r="AT11" s="7" t="str">
        <f>IF(AB11&gt;AE11,AE11,AB11)</f>
        <v>1m25</v>
      </c>
      <c r="AU11" s="343" t="str">
        <f>IF(AB11&gt;AE11,AB11,AE11)</f>
        <v>1m43</v>
      </c>
      <c r="AV11" s="227"/>
      <c r="AW11" s="208"/>
      <c r="AX11" s="208"/>
    </row>
    <row r="12" spans="1:50" ht="15.95" customHeight="1" x14ac:dyDescent="0.15">
      <c r="A12" s="79">
        <f>IF(C12="","",COUNTA($G$11:G12))</f>
        <v>2</v>
      </c>
      <c r="B12" s="152">
        <v>2</v>
      </c>
      <c r="C12" s="155" t="s">
        <v>1227</v>
      </c>
      <c r="D12" s="155" t="s">
        <v>1228</v>
      </c>
      <c r="E12" s="157" t="s">
        <v>1229</v>
      </c>
      <c r="F12" s="158" t="s">
        <v>1230</v>
      </c>
      <c r="G12" s="153">
        <v>3</v>
      </c>
      <c r="H12" s="159" t="s">
        <v>229</v>
      </c>
      <c r="I12" s="319" t="s">
        <v>2</v>
      </c>
      <c r="J12" s="154" t="s">
        <v>228</v>
      </c>
      <c r="L12" s="208"/>
      <c r="M12" s="348">
        <v>2009</v>
      </c>
      <c r="N12" s="495">
        <v>12</v>
      </c>
      <c r="O12" s="496" t="s">
        <v>1292</v>
      </c>
      <c r="P12" s="388" t="str">
        <f t="shared" ref="P12:P30" si="9">H12</f>
        <v>３０００Ｍ</v>
      </c>
      <c r="Q12" s="246" t="s">
        <v>19</v>
      </c>
      <c r="R12" s="278" t="s">
        <v>1231</v>
      </c>
      <c r="S12" s="283"/>
      <c r="T12" s="280" t="s">
        <v>20</v>
      </c>
      <c r="U12" s="281" t="s">
        <v>1232</v>
      </c>
      <c r="V12" s="283"/>
      <c r="W12" s="282" t="s">
        <v>23</v>
      </c>
      <c r="X12" s="370" t="str">
        <f t="shared" si="0"/>
        <v>09.55.62</v>
      </c>
      <c r="Y12" s="371" t="str">
        <f t="shared" ref="Y12:Y30" si="10">IF(OR(H12="１００Ｍ",H12="２００Ｍ",H12="１１０ＭＨ",H12="１００ＭＨ",H12="走幅跳"),(IF(X12=R12,S12,V12)),"")</f>
        <v/>
      </c>
      <c r="Z12" s="390" t="str">
        <f t="shared" si="1"/>
        <v>８００Ｍ</v>
      </c>
      <c r="AA12" s="246" t="s">
        <v>19</v>
      </c>
      <c r="AB12" s="278" t="s">
        <v>1233</v>
      </c>
      <c r="AC12" s="283"/>
      <c r="AD12" s="280" t="s">
        <v>20</v>
      </c>
      <c r="AE12" s="281" t="s">
        <v>1234</v>
      </c>
      <c r="AF12" s="283"/>
      <c r="AG12" s="282" t="s">
        <v>23</v>
      </c>
      <c r="AH12" s="370" t="str">
        <f t="shared" si="2"/>
        <v>2.01.02</v>
      </c>
      <c r="AI12" s="371" t="str">
        <f t="shared" ref="AI12:AI30" si="11">IF(OR(I12="１００Ｍ",I12="２００Ｍ",I12="１１０ＭＨ",I12="１００ＭＨ",I12="走幅跳"),(IF(AH12=AB12,AC12,AF12)),"")</f>
        <v/>
      </c>
      <c r="AJ12" s="226"/>
      <c r="AK12" s="350" t="str">
        <f t="shared" ref="AK12:AK30" si="12">C12&amp;"　"&amp;D12</f>
        <v>函館　太郎</v>
      </c>
      <c r="AL12" s="11" t="str">
        <f t="shared" si="3"/>
        <v>中学男子3000m</v>
      </c>
      <c r="AM12" s="11" t="str">
        <f t="shared" si="3"/>
        <v>中学男子800m</v>
      </c>
      <c r="AN12" s="351" t="str">
        <f t="shared" si="4"/>
        <v>中学男子4X100mR</v>
      </c>
      <c r="AO12" s="235"/>
      <c r="AP12" s="342" t="str">
        <f t="shared" si="5"/>
        <v>T</v>
      </c>
      <c r="AQ12" s="7" t="str">
        <f t="shared" si="6"/>
        <v>09.55.62</v>
      </c>
      <c r="AR12" s="343" t="str">
        <f t="shared" si="7"/>
        <v>10.06.01</v>
      </c>
      <c r="AS12" s="342" t="str">
        <f t="shared" si="8"/>
        <v>T</v>
      </c>
      <c r="AT12" s="7" t="str">
        <f t="shared" ref="AT12:AT30" si="13">IF(AB12&gt;AE12,AE12,AB12)</f>
        <v>2.01.02</v>
      </c>
      <c r="AU12" s="343" t="str">
        <f t="shared" ref="AU12:AU30" si="14">IF(AB12&gt;AE12,AB12,AE12)</f>
        <v>2.12.22</v>
      </c>
      <c r="AV12" s="227"/>
      <c r="AW12" s="208"/>
      <c r="AX12" s="208"/>
    </row>
    <row r="13" spans="1:50" ht="15.95" customHeight="1" x14ac:dyDescent="0.15">
      <c r="A13" s="79">
        <f>IF(C13="","",COUNTA($G$11:G13))</f>
        <v>3</v>
      </c>
      <c r="B13" s="152">
        <v>3</v>
      </c>
      <c r="C13" s="155" t="s">
        <v>1235</v>
      </c>
      <c r="D13" s="12" t="s">
        <v>1236</v>
      </c>
      <c r="E13" s="169" t="s">
        <v>1237</v>
      </c>
      <c r="F13" s="314" t="s">
        <v>1238</v>
      </c>
      <c r="G13" s="153" t="s">
        <v>1239</v>
      </c>
      <c r="H13" s="159" t="s">
        <v>28</v>
      </c>
      <c r="I13" s="319"/>
      <c r="J13" s="154" t="s">
        <v>228</v>
      </c>
      <c r="K13" s="90"/>
      <c r="L13" s="218"/>
      <c r="M13" s="348">
        <v>2010</v>
      </c>
      <c r="N13" s="495" t="s">
        <v>1288</v>
      </c>
      <c r="O13" s="496" t="s">
        <v>1291</v>
      </c>
      <c r="P13" s="388" t="str">
        <f t="shared" si="9"/>
        <v>砲丸投</v>
      </c>
      <c r="Q13" s="246" t="s">
        <v>19</v>
      </c>
      <c r="R13" s="278" t="s">
        <v>1240</v>
      </c>
      <c r="S13" s="283"/>
      <c r="T13" s="280" t="s">
        <v>23</v>
      </c>
      <c r="U13" s="281" t="s">
        <v>1241</v>
      </c>
      <c r="V13" s="283"/>
      <c r="W13" s="282" t="s">
        <v>23</v>
      </c>
      <c r="X13" s="370" t="str">
        <f t="shared" si="0"/>
        <v>10m58</v>
      </c>
      <c r="Y13" s="371" t="str">
        <f t="shared" si="10"/>
        <v/>
      </c>
      <c r="Z13" s="390">
        <f t="shared" si="1"/>
        <v>0</v>
      </c>
      <c r="AA13" s="246"/>
      <c r="AB13" s="278"/>
      <c r="AC13" s="283"/>
      <c r="AD13" s="280"/>
      <c r="AE13" s="281"/>
      <c r="AF13" s="283"/>
      <c r="AG13" s="282"/>
      <c r="AH13" s="370" t="str">
        <f t="shared" si="2"/>
        <v/>
      </c>
      <c r="AI13" s="371" t="str">
        <f t="shared" si="11"/>
        <v/>
      </c>
      <c r="AJ13" s="226"/>
      <c r="AK13" s="350" t="str">
        <f t="shared" si="12"/>
        <v>渡島　一太</v>
      </c>
      <c r="AL13" s="11" t="str">
        <f t="shared" si="3"/>
        <v>中学男子砲丸投(5.000kg)</v>
      </c>
      <c r="AM13" s="11" t="str">
        <f t="shared" si="3"/>
        <v/>
      </c>
      <c r="AN13" s="351" t="str">
        <f t="shared" si="4"/>
        <v>中学男子4X100mR</v>
      </c>
      <c r="AO13" s="235"/>
      <c r="AP13" s="342" t="str">
        <f t="shared" si="5"/>
        <v>F</v>
      </c>
      <c r="AQ13" s="7" t="str">
        <f t="shared" si="6"/>
        <v>09m22</v>
      </c>
      <c r="AR13" s="343" t="str">
        <f t="shared" si="7"/>
        <v>10m58</v>
      </c>
      <c r="AS13" s="342" t="str">
        <f t="shared" si="8"/>
        <v/>
      </c>
      <c r="AT13" s="7">
        <f t="shared" si="13"/>
        <v>0</v>
      </c>
      <c r="AU13" s="343">
        <f t="shared" si="14"/>
        <v>0</v>
      </c>
      <c r="AV13" s="227"/>
      <c r="AW13" s="208"/>
      <c r="AX13" s="208"/>
    </row>
    <row r="14" spans="1:50" ht="15.95" customHeight="1" x14ac:dyDescent="0.15">
      <c r="A14" s="79">
        <f>IF(C14="","",COUNTA($G$11:G14))</f>
        <v>4</v>
      </c>
      <c r="B14" s="152">
        <v>4</v>
      </c>
      <c r="C14" s="155" t="s">
        <v>1242</v>
      </c>
      <c r="D14" s="155" t="s">
        <v>1243</v>
      </c>
      <c r="E14" s="157" t="s">
        <v>1244</v>
      </c>
      <c r="F14" s="158" t="s">
        <v>1245</v>
      </c>
      <c r="G14" s="153" t="s">
        <v>1246</v>
      </c>
      <c r="H14" s="159" t="s">
        <v>37</v>
      </c>
      <c r="I14" s="319"/>
      <c r="J14" s="154" t="s">
        <v>228</v>
      </c>
      <c r="K14" s="90"/>
      <c r="L14" s="218"/>
      <c r="M14" s="348">
        <v>2009</v>
      </c>
      <c r="N14" s="495" t="s">
        <v>1289</v>
      </c>
      <c r="O14" s="496" t="s">
        <v>1290</v>
      </c>
      <c r="P14" s="388" t="str">
        <f t="shared" si="9"/>
        <v>四種競技</v>
      </c>
      <c r="Q14" s="246" t="s">
        <v>22</v>
      </c>
      <c r="R14" s="278"/>
      <c r="S14" s="283"/>
      <c r="T14" s="280"/>
      <c r="U14" s="281" t="s">
        <v>1247</v>
      </c>
      <c r="V14" s="283"/>
      <c r="W14" s="282" t="s">
        <v>23</v>
      </c>
      <c r="X14" s="370" t="str">
        <f t="shared" si="0"/>
        <v>1505</v>
      </c>
      <c r="Y14" s="371" t="str">
        <f t="shared" si="10"/>
        <v/>
      </c>
      <c r="Z14" s="390">
        <f t="shared" si="1"/>
        <v>0</v>
      </c>
      <c r="AA14" s="246"/>
      <c r="AB14" s="278"/>
      <c r="AC14" s="283"/>
      <c r="AD14" s="280"/>
      <c r="AE14" s="281"/>
      <c r="AF14" s="283"/>
      <c r="AG14" s="282"/>
      <c r="AH14" s="370" t="str">
        <f t="shared" si="2"/>
        <v/>
      </c>
      <c r="AI14" s="371" t="str">
        <f t="shared" si="11"/>
        <v/>
      </c>
      <c r="AJ14" s="226"/>
      <c r="AK14" s="350" t="str">
        <f t="shared" si="12"/>
        <v>北海　道</v>
      </c>
      <c r="AL14" s="11" t="str">
        <f t="shared" si="3"/>
        <v>中学男子四種競技</v>
      </c>
      <c r="AM14" s="11" t="str">
        <f t="shared" si="3"/>
        <v/>
      </c>
      <c r="AN14" s="351" t="str">
        <f t="shared" si="4"/>
        <v>中学男子4X100mR</v>
      </c>
      <c r="AO14" s="235"/>
      <c r="AP14" s="342" t="str">
        <f t="shared" si="5"/>
        <v>F</v>
      </c>
      <c r="AQ14" s="7">
        <f t="shared" si="6"/>
        <v>0</v>
      </c>
      <c r="AR14" s="343" t="str">
        <f t="shared" si="7"/>
        <v>1505</v>
      </c>
      <c r="AS14" s="342" t="str">
        <f t="shared" si="8"/>
        <v/>
      </c>
      <c r="AT14" s="7">
        <f t="shared" si="13"/>
        <v>0</v>
      </c>
      <c r="AU14" s="343">
        <f t="shared" si="14"/>
        <v>0</v>
      </c>
      <c r="AV14" s="227"/>
      <c r="AW14" s="208"/>
      <c r="AX14" s="208"/>
    </row>
    <row r="15" spans="1:50" ht="15.95" customHeight="1" x14ac:dyDescent="0.15">
      <c r="A15" s="79" t="str">
        <f>IF(C15="","",COUNTA($G$11:G15))</f>
        <v/>
      </c>
      <c r="B15" s="152">
        <v>5</v>
      </c>
      <c r="C15" s="155"/>
      <c r="D15" s="12"/>
      <c r="E15" s="169"/>
      <c r="F15" s="314"/>
      <c r="G15" s="153"/>
      <c r="H15" s="159"/>
      <c r="I15" s="319"/>
      <c r="J15" s="154"/>
      <c r="K15" s="90"/>
      <c r="L15" s="218"/>
      <c r="M15" s="348"/>
      <c r="N15" s="495"/>
      <c r="O15" s="496"/>
      <c r="P15" s="388">
        <f t="shared" si="9"/>
        <v>0</v>
      </c>
      <c r="Q15" s="246"/>
      <c r="R15" s="278"/>
      <c r="S15" s="283"/>
      <c r="T15" s="280"/>
      <c r="U15" s="281"/>
      <c r="V15" s="283"/>
      <c r="W15" s="282"/>
      <c r="X15" s="370" t="str">
        <f t="shared" si="0"/>
        <v/>
      </c>
      <c r="Y15" s="371" t="str">
        <f t="shared" si="10"/>
        <v/>
      </c>
      <c r="Z15" s="390">
        <f t="shared" si="1"/>
        <v>0</v>
      </c>
      <c r="AA15" s="246"/>
      <c r="AB15" s="278"/>
      <c r="AC15" s="283"/>
      <c r="AD15" s="280"/>
      <c r="AE15" s="281"/>
      <c r="AF15" s="283"/>
      <c r="AG15" s="282"/>
      <c r="AH15" s="370" t="str">
        <f t="shared" si="2"/>
        <v/>
      </c>
      <c r="AI15" s="371" t="str">
        <f t="shared" si="11"/>
        <v/>
      </c>
      <c r="AJ15" s="226"/>
      <c r="AK15" s="350" t="str">
        <f t="shared" si="12"/>
        <v>　</v>
      </c>
      <c r="AL15" s="11" t="str">
        <f t="shared" si="3"/>
        <v/>
      </c>
      <c r="AM15" s="11" t="str">
        <f t="shared" si="3"/>
        <v/>
      </c>
      <c r="AN15" s="351" t="str">
        <f t="shared" si="4"/>
        <v/>
      </c>
      <c r="AO15" s="235"/>
      <c r="AP15" s="342" t="str">
        <f t="shared" si="5"/>
        <v/>
      </c>
      <c r="AQ15" s="7">
        <f t="shared" si="6"/>
        <v>0</v>
      </c>
      <c r="AR15" s="343">
        <f t="shared" si="7"/>
        <v>0</v>
      </c>
      <c r="AS15" s="342" t="str">
        <f t="shared" si="8"/>
        <v/>
      </c>
      <c r="AT15" s="7">
        <f t="shared" si="13"/>
        <v>0</v>
      </c>
      <c r="AU15" s="343">
        <f t="shared" si="14"/>
        <v>0</v>
      </c>
      <c r="AV15" s="227"/>
      <c r="AW15" s="208"/>
      <c r="AX15" s="208"/>
    </row>
    <row r="16" spans="1:50" ht="15.95" customHeight="1" x14ac:dyDescent="0.15">
      <c r="A16" s="79" t="str">
        <f>IF(C16="","",COUNTA($G$11:G16))</f>
        <v/>
      </c>
      <c r="B16" s="152">
        <v>6</v>
      </c>
      <c r="C16" s="155"/>
      <c r="D16" s="155"/>
      <c r="E16" s="157"/>
      <c r="F16" s="158"/>
      <c r="G16" s="153"/>
      <c r="H16" s="159"/>
      <c r="I16" s="319"/>
      <c r="J16" s="154"/>
      <c r="K16" s="90"/>
      <c r="L16" s="218"/>
      <c r="M16" s="348"/>
      <c r="N16" s="495"/>
      <c r="O16" s="496"/>
      <c r="P16" s="388">
        <f t="shared" si="9"/>
        <v>0</v>
      </c>
      <c r="Q16" s="246"/>
      <c r="R16" s="278"/>
      <c r="S16" s="283"/>
      <c r="T16" s="280"/>
      <c r="U16" s="281"/>
      <c r="V16" s="283"/>
      <c r="W16" s="282"/>
      <c r="X16" s="370" t="str">
        <f t="shared" si="0"/>
        <v/>
      </c>
      <c r="Y16" s="371" t="str">
        <f t="shared" si="10"/>
        <v/>
      </c>
      <c r="Z16" s="390">
        <f t="shared" si="1"/>
        <v>0</v>
      </c>
      <c r="AA16" s="246"/>
      <c r="AB16" s="278"/>
      <c r="AC16" s="283"/>
      <c r="AD16" s="280"/>
      <c r="AE16" s="281"/>
      <c r="AF16" s="283"/>
      <c r="AG16" s="282"/>
      <c r="AH16" s="370" t="str">
        <f t="shared" si="2"/>
        <v/>
      </c>
      <c r="AI16" s="371" t="str">
        <f t="shared" si="11"/>
        <v/>
      </c>
      <c r="AJ16" s="226"/>
      <c r="AK16" s="350" t="str">
        <f t="shared" si="12"/>
        <v>　</v>
      </c>
      <c r="AL16" s="11" t="str">
        <f t="shared" si="3"/>
        <v/>
      </c>
      <c r="AM16" s="11" t="str">
        <f t="shared" si="3"/>
        <v/>
      </c>
      <c r="AN16" s="351" t="str">
        <f t="shared" si="4"/>
        <v/>
      </c>
      <c r="AO16" s="235"/>
      <c r="AP16" s="342" t="str">
        <f t="shared" si="5"/>
        <v/>
      </c>
      <c r="AQ16" s="7">
        <f t="shared" si="6"/>
        <v>0</v>
      </c>
      <c r="AR16" s="343">
        <f t="shared" si="7"/>
        <v>0</v>
      </c>
      <c r="AS16" s="342" t="str">
        <f t="shared" si="8"/>
        <v/>
      </c>
      <c r="AT16" s="7">
        <f t="shared" si="13"/>
        <v>0</v>
      </c>
      <c r="AU16" s="343">
        <f t="shared" si="14"/>
        <v>0</v>
      </c>
      <c r="AV16" s="227"/>
      <c r="AW16" s="208"/>
      <c r="AX16" s="208"/>
    </row>
    <row r="17" spans="1:50" ht="15.95" customHeight="1" x14ac:dyDescent="0.15">
      <c r="A17" s="79" t="str">
        <f>IF(C17="","",COUNTA($G$11:G17))</f>
        <v/>
      </c>
      <c r="B17" s="152">
        <v>7</v>
      </c>
      <c r="C17" s="155"/>
      <c r="D17" s="12"/>
      <c r="E17" s="169"/>
      <c r="F17" s="314"/>
      <c r="G17" s="153"/>
      <c r="H17" s="159"/>
      <c r="I17" s="319"/>
      <c r="J17" s="154"/>
      <c r="K17" s="90"/>
      <c r="L17" s="218"/>
      <c r="M17" s="348"/>
      <c r="N17" s="495"/>
      <c r="O17" s="496"/>
      <c r="P17" s="388">
        <f t="shared" si="9"/>
        <v>0</v>
      </c>
      <c r="Q17" s="246"/>
      <c r="R17" s="278"/>
      <c r="S17" s="283"/>
      <c r="T17" s="280"/>
      <c r="U17" s="281"/>
      <c r="V17" s="283"/>
      <c r="W17" s="282"/>
      <c r="X17" s="370" t="str">
        <f t="shared" si="0"/>
        <v/>
      </c>
      <c r="Y17" s="371" t="str">
        <f t="shared" si="10"/>
        <v/>
      </c>
      <c r="Z17" s="390">
        <f t="shared" si="1"/>
        <v>0</v>
      </c>
      <c r="AA17" s="246"/>
      <c r="AB17" s="278"/>
      <c r="AC17" s="283"/>
      <c r="AD17" s="280"/>
      <c r="AE17" s="281"/>
      <c r="AF17" s="283"/>
      <c r="AG17" s="282"/>
      <c r="AH17" s="370" t="str">
        <f t="shared" si="2"/>
        <v/>
      </c>
      <c r="AI17" s="371" t="str">
        <f t="shared" si="11"/>
        <v/>
      </c>
      <c r="AJ17" s="226"/>
      <c r="AK17" s="350" t="str">
        <f t="shared" si="12"/>
        <v>　</v>
      </c>
      <c r="AL17" s="11" t="str">
        <f t="shared" si="3"/>
        <v/>
      </c>
      <c r="AM17" s="11" t="str">
        <f t="shared" si="3"/>
        <v/>
      </c>
      <c r="AN17" s="351" t="str">
        <f t="shared" si="4"/>
        <v/>
      </c>
      <c r="AO17" s="235"/>
      <c r="AP17" s="342" t="str">
        <f t="shared" si="5"/>
        <v/>
      </c>
      <c r="AQ17" s="7">
        <f t="shared" si="6"/>
        <v>0</v>
      </c>
      <c r="AR17" s="343">
        <f t="shared" si="7"/>
        <v>0</v>
      </c>
      <c r="AS17" s="342" t="str">
        <f t="shared" si="8"/>
        <v/>
      </c>
      <c r="AT17" s="7">
        <f t="shared" si="13"/>
        <v>0</v>
      </c>
      <c r="AU17" s="343">
        <f t="shared" si="14"/>
        <v>0</v>
      </c>
      <c r="AV17" s="227"/>
      <c r="AW17" s="208"/>
      <c r="AX17" s="208"/>
    </row>
    <row r="18" spans="1:50" ht="15.95" customHeight="1" x14ac:dyDescent="0.15">
      <c r="A18" s="79" t="str">
        <f>IF(C18="","",COUNTA($G$11:G18))</f>
        <v/>
      </c>
      <c r="B18" s="152">
        <v>8</v>
      </c>
      <c r="C18" s="155"/>
      <c r="D18" s="155"/>
      <c r="E18" s="157"/>
      <c r="F18" s="158"/>
      <c r="G18" s="153"/>
      <c r="H18" s="159"/>
      <c r="I18" s="319"/>
      <c r="J18" s="154"/>
      <c r="K18" s="90"/>
      <c r="L18" s="218"/>
      <c r="M18" s="348"/>
      <c r="N18" s="495"/>
      <c r="O18" s="496"/>
      <c r="P18" s="388">
        <f t="shared" si="9"/>
        <v>0</v>
      </c>
      <c r="Q18" s="246"/>
      <c r="R18" s="278"/>
      <c r="S18" s="283"/>
      <c r="T18" s="280"/>
      <c r="U18" s="281"/>
      <c r="V18" s="283"/>
      <c r="W18" s="282"/>
      <c r="X18" s="370" t="str">
        <f t="shared" si="0"/>
        <v/>
      </c>
      <c r="Y18" s="371" t="str">
        <f t="shared" si="10"/>
        <v/>
      </c>
      <c r="Z18" s="390">
        <f t="shared" si="1"/>
        <v>0</v>
      </c>
      <c r="AA18" s="246"/>
      <c r="AB18" s="278"/>
      <c r="AC18" s="283"/>
      <c r="AD18" s="280"/>
      <c r="AE18" s="281"/>
      <c r="AF18" s="283"/>
      <c r="AG18" s="282"/>
      <c r="AH18" s="370" t="str">
        <f t="shared" si="2"/>
        <v/>
      </c>
      <c r="AI18" s="371" t="str">
        <f t="shared" si="11"/>
        <v/>
      </c>
      <c r="AJ18" s="225"/>
      <c r="AK18" s="350" t="str">
        <f t="shared" si="12"/>
        <v>　</v>
      </c>
      <c r="AL18" s="11" t="str">
        <f t="shared" si="3"/>
        <v/>
      </c>
      <c r="AM18" s="11" t="str">
        <f t="shared" si="3"/>
        <v/>
      </c>
      <c r="AN18" s="351" t="str">
        <f t="shared" si="4"/>
        <v/>
      </c>
      <c r="AO18" s="235"/>
      <c r="AP18" s="342" t="str">
        <f t="shared" si="5"/>
        <v/>
      </c>
      <c r="AQ18" s="7">
        <f t="shared" si="6"/>
        <v>0</v>
      </c>
      <c r="AR18" s="343">
        <f t="shared" si="7"/>
        <v>0</v>
      </c>
      <c r="AS18" s="342" t="str">
        <f t="shared" si="8"/>
        <v/>
      </c>
      <c r="AT18" s="7">
        <f t="shared" si="13"/>
        <v>0</v>
      </c>
      <c r="AU18" s="343">
        <f t="shared" si="14"/>
        <v>0</v>
      </c>
      <c r="AV18" s="227"/>
      <c r="AW18" s="208"/>
      <c r="AX18" s="208"/>
    </row>
    <row r="19" spans="1:50" ht="15.95" customHeight="1" x14ac:dyDescent="0.15">
      <c r="A19" s="79" t="str">
        <f>IF(C19="","",COUNTA($G$11:G19))</f>
        <v/>
      </c>
      <c r="B19" s="152">
        <v>9</v>
      </c>
      <c r="C19" s="155"/>
      <c r="D19" s="12"/>
      <c r="E19" s="169"/>
      <c r="F19" s="314"/>
      <c r="G19" s="153"/>
      <c r="H19" s="159"/>
      <c r="I19" s="319"/>
      <c r="J19" s="154"/>
      <c r="K19" s="90"/>
      <c r="L19" s="218"/>
      <c r="M19" s="348"/>
      <c r="N19" s="495"/>
      <c r="O19" s="496"/>
      <c r="P19" s="388">
        <f t="shared" si="9"/>
        <v>0</v>
      </c>
      <c r="Q19" s="246"/>
      <c r="R19" s="278"/>
      <c r="S19" s="283"/>
      <c r="T19" s="280"/>
      <c r="U19" s="281"/>
      <c r="V19" s="283"/>
      <c r="W19" s="282"/>
      <c r="X19" s="370" t="str">
        <f t="shared" si="0"/>
        <v/>
      </c>
      <c r="Y19" s="371" t="str">
        <f t="shared" si="10"/>
        <v/>
      </c>
      <c r="Z19" s="390">
        <f t="shared" si="1"/>
        <v>0</v>
      </c>
      <c r="AA19" s="246"/>
      <c r="AB19" s="278"/>
      <c r="AC19" s="283"/>
      <c r="AD19" s="280"/>
      <c r="AE19" s="281"/>
      <c r="AF19" s="283"/>
      <c r="AG19" s="282"/>
      <c r="AH19" s="370" t="str">
        <f t="shared" si="2"/>
        <v/>
      </c>
      <c r="AI19" s="371" t="str">
        <f t="shared" si="11"/>
        <v/>
      </c>
      <c r="AJ19" s="225"/>
      <c r="AK19" s="350" t="str">
        <f t="shared" si="12"/>
        <v>　</v>
      </c>
      <c r="AL19" s="11" t="str">
        <f t="shared" si="3"/>
        <v/>
      </c>
      <c r="AM19" s="11" t="str">
        <f t="shared" si="3"/>
        <v/>
      </c>
      <c r="AN19" s="351" t="str">
        <f t="shared" si="4"/>
        <v/>
      </c>
      <c r="AO19" s="235"/>
      <c r="AP19" s="342" t="str">
        <f t="shared" si="5"/>
        <v/>
      </c>
      <c r="AQ19" s="7">
        <f t="shared" si="6"/>
        <v>0</v>
      </c>
      <c r="AR19" s="343">
        <f t="shared" si="7"/>
        <v>0</v>
      </c>
      <c r="AS19" s="342" t="str">
        <f t="shared" si="8"/>
        <v/>
      </c>
      <c r="AT19" s="7">
        <f t="shared" si="13"/>
        <v>0</v>
      </c>
      <c r="AU19" s="343">
        <f t="shared" si="14"/>
        <v>0</v>
      </c>
      <c r="AV19" s="227"/>
      <c r="AW19" s="208"/>
      <c r="AX19" s="208"/>
    </row>
    <row r="20" spans="1:50" ht="15.95" customHeight="1" x14ac:dyDescent="0.15">
      <c r="A20" s="79" t="str">
        <f>IF(C20="","",COUNTA($G$11:G20))</f>
        <v/>
      </c>
      <c r="B20" s="152">
        <v>10</v>
      </c>
      <c r="C20" s="155"/>
      <c r="D20" s="155"/>
      <c r="E20" s="157"/>
      <c r="F20" s="158"/>
      <c r="G20" s="153"/>
      <c r="H20" s="159"/>
      <c r="I20" s="319"/>
      <c r="J20" s="154"/>
      <c r="K20" s="90"/>
      <c r="L20" s="218"/>
      <c r="M20" s="348"/>
      <c r="N20" s="495"/>
      <c r="O20" s="496"/>
      <c r="P20" s="388">
        <f t="shared" si="9"/>
        <v>0</v>
      </c>
      <c r="Q20" s="246"/>
      <c r="R20" s="278"/>
      <c r="S20" s="283"/>
      <c r="T20" s="280"/>
      <c r="U20" s="281"/>
      <c r="V20" s="283"/>
      <c r="W20" s="282"/>
      <c r="X20" s="370" t="str">
        <f t="shared" si="0"/>
        <v/>
      </c>
      <c r="Y20" s="371" t="str">
        <f t="shared" si="10"/>
        <v/>
      </c>
      <c r="Z20" s="390">
        <f t="shared" si="1"/>
        <v>0</v>
      </c>
      <c r="AA20" s="246"/>
      <c r="AB20" s="278"/>
      <c r="AC20" s="283"/>
      <c r="AD20" s="280"/>
      <c r="AE20" s="281"/>
      <c r="AF20" s="283"/>
      <c r="AG20" s="282"/>
      <c r="AH20" s="370" t="str">
        <f t="shared" si="2"/>
        <v/>
      </c>
      <c r="AI20" s="371" t="str">
        <f t="shared" si="11"/>
        <v/>
      </c>
      <c r="AJ20" s="225"/>
      <c r="AK20" s="350" t="str">
        <f t="shared" si="12"/>
        <v>　</v>
      </c>
      <c r="AL20" s="11" t="str">
        <f t="shared" si="3"/>
        <v/>
      </c>
      <c r="AM20" s="11" t="str">
        <f t="shared" si="3"/>
        <v/>
      </c>
      <c r="AN20" s="351" t="str">
        <f t="shared" si="4"/>
        <v/>
      </c>
      <c r="AO20" s="235"/>
      <c r="AP20" s="342" t="str">
        <f t="shared" si="5"/>
        <v/>
      </c>
      <c r="AQ20" s="7">
        <f t="shared" si="6"/>
        <v>0</v>
      </c>
      <c r="AR20" s="343">
        <f t="shared" si="7"/>
        <v>0</v>
      </c>
      <c r="AS20" s="342" t="str">
        <f t="shared" si="8"/>
        <v/>
      </c>
      <c r="AT20" s="7">
        <f t="shared" si="13"/>
        <v>0</v>
      </c>
      <c r="AU20" s="343">
        <f t="shared" si="14"/>
        <v>0</v>
      </c>
      <c r="AV20" s="227"/>
      <c r="AW20" s="208"/>
      <c r="AX20" s="208"/>
    </row>
    <row r="21" spans="1:50" ht="15.95" customHeight="1" x14ac:dyDescent="0.15">
      <c r="A21" s="79" t="str">
        <f>IF(C21="","",COUNTA($G$11:G21))</f>
        <v/>
      </c>
      <c r="B21" s="152">
        <v>11</v>
      </c>
      <c r="C21" s="12"/>
      <c r="D21" s="12"/>
      <c r="E21" s="169"/>
      <c r="F21" s="314"/>
      <c r="G21" s="153"/>
      <c r="H21" s="159"/>
      <c r="I21" s="319"/>
      <c r="J21" s="154"/>
      <c r="K21" s="90"/>
      <c r="L21" s="218"/>
      <c r="M21" s="348"/>
      <c r="N21" s="495"/>
      <c r="O21" s="496"/>
      <c r="P21" s="388">
        <f t="shared" si="9"/>
        <v>0</v>
      </c>
      <c r="Q21" s="246"/>
      <c r="R21" s="278"/>
      <c r="S21" s="283"/>
      <c r="T21" s="280"/>
      <c r="U21" s="281"/>
      <c r="V21" s="283"/>
      <c r="W21" s="282"/>
      <c r="X21" s="370" t="str">
        <f t="shared" si="0"/>
        <v/>
      </c>
      <c r="Y21" s="371" t="str">
        <f t="shared" si="10"/>
        <v/>
      </c>
      <c r="Z21" s="390">
        <f t="shared" si="1"/>
        <v>0</v>
      </c>
      <c r="AA21" s="246"/>
      <c r="AB21" s="278"/>
      <c r="AC21" s="283"/>
      <c r="AD21" s="280"/>
      <c r="AE21" s="281"/>
      <c r="AF21" s="283"/>
      <c r="AG21" s="282"/>
      <c r="AH21" s="370" t="str">
        <f t="shared" si="2"/>
        <v/>
      </c>
      <c r="AI21" s="371" t="str">
        <f t="shared" si="11"/>
        <v/>
      </c>
      <c r="AJ21" s="225"/>
      <c r="AK21" s="350" t="str">
        <f t="shared" si="12"/>
        <v>　</v>
      </c>
      <c r="AL21" s="11" t="str">
        <f t="shared" si="3"/>
        <v/>
      </c>
      <c r="AM21" s="11" t="str">
        <f t="shared" si="3"/>
        <v/>
      </c>
      <c r="AN21" s="351" t="str">
        <f t="shared" si="4"/>
        <v/>
      </c>
      <c r="AO21" s="235"/>
      <c r="AP21" s="342" t="str">
        <f t="shared" si="5"/>
        <v/>
      </c>
      <c r="AQ21" s="7">
        <f t="shared" si="6"/>
        <v>0</v>
      </c>
      <c r="AR21" s="343">
        <f t="shared" si="7"/>
        <v>0</v>
      </c>
      <c r="AS21" s="342" t="str">
        <f t="shared" si="8"/>
        <v/>
      </c>
      <c r="AT21" s="7">
        <f t="shared" si="13"/>
        <v>0</v>
      </c>
      <c r="AU21" s="343">
        <f t="shared" si="14"/>
        <v>0</v>
      </c>
      <c r="AV21" s="227"/>
      <c r="AW21" s="208"/>
      <c r="AX21" s="208"/>
    </row>
    <row r="22" spans="1:50" ht="15.95" customHeight="1" x14ac:dyDescent="0.15">
      <c r="A22" s="79" t="str">
        <f>IF(C22="","",COUNTA($G$11:G22))</f>
        <v/>
      </c>
      <c r="B22" s="152">
        <v>12</v>
      </c>
      <c r="C22" s="155"/>
      <c r="D22" s="155"/>
      <c r="E22" s="157"/>
      <c r="F22" s="158"/>
      <c r="G22" s="153"/>
      <c r="H22" s="159"/>
      <c r="I22" s="319"/>
      <c r="J22" s="154"/>
      <c r="K22" s="90"/>
      <c r="L22" s="218"/>
      <c r="M22" s="348"/>
      <c r="N22" s="495"/>
      <c r="O22" s="496"/>
      <c r="P22" s="388">
        <f t="shared" si="9"/>
        <v>0</v>
      </c>
      <c r="Q22" s="246"/>
      <c r="R22" s="278"/>
      <c r="S22" s="283"/>
      <c r="T22" s="280"/>
      <c r="U22" s="281"/>
      <c r="V22" s="283"/>
      <c r="W22" s="282"/>
      <c r="X22" s="370" t="str">
        <f t="shared" si="0"/>
        <v/>
      </c>
      <c r="Y22" s="371" t="str">
        <f t="shared" si="10"/>
        <v/>
      </c>
      <c r="Z22" s="390">
        <f t="shared" si="1"/>
        <v>0</v>
      </c>
      <c r="AA22" s="246"/>
      <c r="AB22" s="278"/>
      <c r="AC22" s="283"/>
      <c r="AD22" s="280"/>
      <c r="AE22" s="281"/>
      <c r="AF22" s="283"/>
      <c r="AG22" s="282"/>
      <c r="AH22" s="370" t="str">
        <f t="shared" si="2"/>
        <v/>
      </c>
      <c r="AI22" s="371" t="str">
        <f t="shared" si="11"/>
        <v/>
      </c>
      <c r="AJ22" s="225"/>
      <c r="AK22" s="350" t="str">
        <f t="shared" si="12"/>
        <v>　</v>
      </c>
      <c r="AL22" s="11" t="str">
        <f t="shared" si="3"/>
        <v/>
      </c>
      <c r="AM22" s="11" t="str">
        <f t="shared" si="3"/>
        <v/>
      </c>
      <c r="AN22" s="351" t="str">
        <f t="shared" si="4"/>
        <v/>
      </c>
      <c r="AO22" s="235"/>
      <c r="AP22" s="342" t="str">
        <f t="shared" si="5"/>
        <v/>
      </c>
      <c r="AQ22" s="7">
        <f t="shared" si="6"/>
        <v>0</v>
      </c>
      <c r="AR22" s="343">
        <f t="shared" si="7"/>
        <v>0</v>
      </c>
      <c r="AS22" s="342" t="str">
        <f t="shared" si="8"/>
        <v/>
      </c>
      <c r="AT22" s="7">
        <f t="shared" si="13"/>
        <v>0</v>
      </c>
      <c r="AU22" s="343">
        <f t="shared" si="14"/>
        <v>0</v>
      </c>
      <c r="AV22" s="227"/>
      <c r="AW22" s="208"/>
      <c r="AX22" s="208"/>
    </row>
    <row r="23" spans="1:50" ht="15.95" customHeight="1" x14ac:dyDescent="0.15">
      <c r="A23" s="79" t="str">
        <f>IF(C23="","",COUNTA($G$11:G23))</f>
        <v/>
      </c>
      <c r="B23" s="152">
        <v>13</v>
      </c>
      <c r="C23" s="12"/>
      <c r="D23" s="12"/>
      <c r="E23" s="169"/>
      <c r="F23" s="314"/>
      <c r="G23" s="153"/>
      <c r="H23" s="159"/>
      <c r="I23" s="319"/>
      <c r="J23" s="154"/>
      <c r="K23" s="90"/>
      <c r="L23" s="218"/>
      <c r="M23" s="348"/>
      <c r="N23" s="495"/>
      <c r="O23" s="496"/>
      <c r="P23" s="388">
        <f t="shared" si="9"/>
        <v>0</v>
      </c>
      <c r="Q23" s="246"/>
      <c r="R23" s="278"/>
      <c r="S23" s="283"/>
      <c r="T23" s="280"/>
      <c r="U23" s="281"/>
      <c r="V23" s="283"/>
      <c r="W23" s="282"/>
      <c r="X23" s="370" t="str">
        <f t="shared" si="0"/>
        <v/>
      </c>
      <c r="Y23" s="371" t="str">
        <f t="shared" si="10"/>
        <v/>
      </c>
      <c r="Z23" s="390">
        <f t="shared" si="1"/>
        <v>0</v>
      </c>
      <c r="AA23" s="246"/>
      <c r="AB23" s="278"/>
      <c r="AC23" s="283"/>
      <c r="AD23" s="280"/>
      <c r="AE23" s="281"/>
      <c r="AF23" s="283"/>
      <c r="AG23" s="282"/>
      <c r="AH23" s="370" t="str">
        <f t="shared" si="2"/>
        <v/>
      </c>
      <c r="AI23" s="371" t="str">
        <f t="shared" si="11"/>
        <v/>
      </c>
      <c r="AJ23" s="225"/>
      <c r="AK23" s="350" t="str">
        <f t="shared" si="12"/>
        <v>　</v>
      </c>
      <c r="AL23" s="11" t="str">
        <f t="shared" si="3"/>
        <v/>
      </c>
      <c r="AM23" s="11" t="str">
        <f t="shared" si="3"/>
        <v/>
      </c>
      <c r="AN23" s="351" t="str">
        <f t="shared" si="4"/>
        <v/>
      </c>
      <c r="AO23" s="235"/>
      <c r="AP23" s="342" t="str">
        <f t="shared" si="5"/>
        <v/>
      </c>
      <c r="AQ23" s="7">
        <f t="shared" si="6"/>
        <v>0</v>
      </c>
      <c r="AR23" s="343">
        <f t="shared" si="7"/>
        <v>0</v>
      </c>
      <c r="AS23" s="342" t="str">
        <f t="shared" si="8"/>
        <v/>
      </c>
      <c r="AT23" s="7">
        <f t="shared" si="13"/>
        <v>0</v>
      </c>
      <c r="AU23" s="343">
        <f t="shared" si="14"/>
        <v>0</v>
      </c>
      <c r="AV23" s="227"/>
      <c r="AW23" s="208"/>
      <c r="AX23" s="208"/>
    </row>
    <row r="24" spans="1:50" ht="15.95" customHeight="1" x14ac:dyDescent="0.15">
      <c r="A24" s="79" t="str">
        <f>IF(C24="","",COUNTA($G$11:G24))</f>
        <v/>
      </c>
      <c r="B24" s="152">
        <v>14</v>
      </c>
      <c r="C24" s="155"/>
      <c r="D24" s="155"/>
      <c r="E24" s="157"/>
      <c r="F24" s="158"/>
      <c r="G24" s="153"/>
      <c r="H24" s="159"/>
      <c r="I24" s="319"/>
      <c r="J24" s="154"/>
      <c r="K24" s="90"/>
      <c r="L24" s="218"/>
      <c r="M24" s="348"/>
      <c r="N24" s="495"/>
      <c r="O24" s="496"/>
      <c r="P24" s="388">
        <f t="shared" si="9"/>
        <v>0</v>
      </c>
      <c r="Q24" s="246"/>
      <c r="R24" s="278"/>
      <c r="S24" s="283"/>
      <c r="T24" s="280"/>
      <c r="U24" s="281"/>
      <c r="V24" s="283"/>
      <c r="W24" s="282"/>
      <c r="X24" s="370" t="str">
        <f t="shared" si="0"/>
        <v/>
      </c>
      <c r="Y24" s="371" t="str">
        <f t="shared" si="10"/>
        <v/>
      </c>
      <c r="Z24" s="390">
        <f t="shared" si="1"/>
        <v>0</v>
      </c>
      <c r="AA24" s="246"/>
      <c r="AB24" s="278"/>
      <c r="AC24" s="283"/>
      <c r="AD24" s="280"/>
      <c r="AE24" s="281"/>
      <c r="AF24" s="283"/>
      <c r="AG24" s="282"/>
      <c r="AH24" s="370" t="str">
        <f t="shared" si="2"/>
        <v/>
      </c>
      <c r="AI24" s="371" t="str">
        <f t="shared" si="11"/>
        <v/>
      </c>
      <c r="AJ24" s="225"/>
      <c r="AK24" s="350" t="str">
        <f t="shared" si="12"/>
        <v>　</v>
      </c>
      <c r="AL24" s="11" t="str">
        <f t="shared" si="3"/>
        <v/>
      </c>
      <c r="AM24" s="11" t="str">
        <f t="shared" si="3"/>
        <v/>
      </c>
      <c r="AN24" s="351" t="str">
        <f t="shared" si="4"/>
        <v/>
      </c>
      <c r="AO24" s="235"/>
      <c r="AP24" s="342" t="str">
        <f t="shared" si="5"/>
        <v/>
      </c>
      <c r="AQ24" s="7">
        <f t="shared" si="6"/>
        <v>0</v>
      </c>
      <c r="AR24" s="343">
        <f t="shared" si="7"/>
        <v>0</v>
      </c>
      <c r="AS24" s="342" t="str">
        <f t="shared" si="8"/>
        <v/>
      </c>
      <c r="AT24" s="7">
        <f t="shared" si="13"/>
        <v>0</v>
      </c>
      <c r="AU24" s="343">
        <f t="shared" si="14"/>
        <v>0</v>
      </c>
      <c r="AV24" s="227"/>
      <c r="AW24" s="208"/>
      <c r="AX24" s="208"/>
    </row>
    <row r="25" spans="1:50" ht="15.95" customHeight="1" x14ac:dyDescent="0.15">
      <c r="A25" s="79" t="str">
        <f>IF(C25="","",COUNTA($G$11:G25))</f>
        <v/>
      </c>
      <c r="B25" s="152">
        <v>15</v>
      </c>
      <c r="C25" s="12"/>
      <c r="D25" s="12"/>
      <c r="E25" s="169"/>
      <c r="F25" s="314"/>
      <c r="G25" s="153"/>
      <c r="H25" s="159"/>
      <c r="I25" s="319"/>
      <c r="J25" s="154"/>
      <c r="K25" s="90"/>
      <c r="L25" s="218"/>
      <c r="M25" s="348"/>
      <c r="N25" s="495"/>
      <c r="O25" s="496"/>
      <c r="P25" s="388">
        <f t="shared" si="9"/>
        <v>0</v>
      </c>
      <c r="Q25" s="246"/>
      <c r="R25" s="278"/>
      <c r="S25" s="283"/>
      <c r="T25" s="280"/>
      <c r="U25" s="281"/>
      <c r="V25" s="283"/>
      <c r="W25" s="282"/>
      <c r="X25" s="370" t="str">
        <f t="shared" si="0"/>
        <v/>
      </c>
      <c r="Y25" s="371" t="str">
        <f t="shared" si="10"/>
        <v/>
      </c>
      <c r="Z25" s="390">
        <f t="shared" si="1"/>
        <v>0</v>
      </c>
      <c r="AA25" s="246"/>
      <c r="AB25" s="278"/>
      <c r="AC25" s="283"/>
      <c r="AD25" s="280"/>
      <c r="AE25" s="281"/>
      <c r="AF25" s="283"/>
      <c r="AG25" s="282"/>
      <c r="AH25" s="370" t="str">
        <f t="shared" si="2"/>
        <v/>
      </c>
      <c r="AI25" s="371" t="str">
        <f t="shared" si="11"/>
        <v/>
      </c>
      <c r="AJ25" s="225"/>
      <c r="AK25" s="350" t="str">
        <f t="shared" si="12"/>
        <v>　</v>
      </c>
      <c r="AL25" s="11" t="str">
        <f t="shared" si="3"/>
        <v/>
      </c>
      <c r="AM25" s="11" t="str">
        <f t="shared" si="3"/>
        <v/>
      </c>
      <c r="AN25" s="351" t="str">
        <f t="shared" si="4"/>
        <v/>
      </c>
      <c r="AO25" s="235"/>
      <c r="AP25" s="342" t="str">
        <f t="shared" si="5"/>
        <v/>
      </c>
      <c r="AQ25" s="7">
        <f t="shared" si="6"/>
        <v>0</v>
      </c>
      <c r="AR25" s="343">
        <f t="shared" si="7"/>
        <v>0</v>
      </c>
      <c r="AS25" s="342" t="str">
        <f t="shared" si="8"/>
        <v/>
      </c>
      <c r="AT25" s="7">
        <f t="shared" si="13"/>
        <v>0</v>
      </c>
      <c r="AU25" s="343">
        <f t="shared" si="14"/>
        <v>0</v>
      </c>
      <c r="AV25" s="227"/>
      <c r="AW25" s="208"/>
      <c r="AX25" s="208"/>
    </row>
    <row r="26" spans="1:50" ht="15.95" customHeight="1" x14ac:dyDescent="0.15">
      <c r="A26" s="79" t="str">
        <f>IF(C26="","",COUNTA($G$11:G26))</f>
        <v/>
      </c>
      <c r="B26" s="152">
        <v>16</v>
      </c>
      <c r="C26" s="155"/>
      <c r="D26" s="155"/>
      <c r="E26" s="157"/>
      <c r="F26" s="158"/>
      <c r="G26" s="153"/>
      <c r="H26" s="159"/>
      <c r="I26" s="319"/>
      <c r="J26" s="154"/>
      <c r="K26" s="90"/>
      <c r="L26" s="218"/>
      <c r="M26" s="348"/>
      <c r="N26" s="495"/>
      <c r="O26" s="496"/>
      <c r="P26" s="388">
        <f t="shared" si="9"/>
        <v>0</v>
      </c>
      <c r="Q26" s="246"/>
      <c r="R26" s="278"/>
      <c r="S26" s="283"/>
      <c r="T26" s="280"/>
      <c r="U26" s="281"/>
      <c r="V26" s="283"/>
      <c r="W26" s="282"/>
      <c r="X26" s="370" t="str">
        <f t="shared" si="0"/>
        <v/>
      </c>
      <c r="Y26" s="371" t="str">
        <f t="shared" si="10"/>
        <v/>
      </c>
      <c r="Z26" s="390">
        <f t="shared" si="1"/>
        <v>0</v>
      </c>
      <c r="AA26" s="246"/>
      <c r="AB26" s="278"/>
      <c r="AC26" s="283"/>
      <c r="AD26" s="280"/>
      <c r="AE26" s="281"/>
      <c r="AF26" s="283"/>
      <c r="AG26" s="282"/>
      <c r="AH26" s="370" t="str">
        <f t="shared" si="2"/>
        <v/>
      </c>
      <c r="AI26" s="371" t="str">
        <f t="shared" si="11"/>
        <v/>
      </c>
      <c r="AJ26" s="225"/>
      <c r="AK26" s="350" t="str">
        <f t="shared" si="12"/>
        <v>　</v>
      </c>
      <c r="AL26" s="11" t="str">
        <f t="shared" si="3"/>
        <v/>
      </c>
      <c r="AM26" s="11" t="str">
        <f t="shared" si="3"/>
        <v/>
      </c>
      <c r="AN26" s="351" t="str">
        <f t="shared" si="4"/>
        <v/>
      </c>
      <c r="AO26" s="235"/>
      <c r="AP26" s="342" t="str">
        <f t="shared" si="5"/>
        <v/>
      </c>
      <c r="AQ26" s="7">
        <f t="shared" si="6"/>
        <v>0</v>
      </c>
      <c r="AR26" s="343">
        <f t="shared" si="7"/>
        <v>0</v>
      </c>
      <c r="AS26" s="342" t="str">
        <f t="shared" si="8"/>
        <v/>
      </c>
      <c r="AT26" s="7">
        <f t="shared" si="13"/>
        <v>0</v>
      </c>
      <c r="AU26" s="343">
        <f t="shared" si="14"/>
        <v>0</v>
      </c>
      <c r="AV26" s="227"/>
      <c r="AW26" s="208"/>
      <c r="AX26" s="208"/>
    </row>
    <row r="27" spans="1:50" hidden="1" x14ac:dyDescent="0.15">
      <c r="A27" s="79" t="str">
        <f>IF(C27="","",COUNTA($G$11:G27))</f>
        <v/>
      </c>
      <c r="B27" s="152">
        <v>17</v>
      </c>
      <c r="C27" s="12"/>
      <c r="D27" s="12"/>
      <c r="E27" s="169"/>
      <c r="F27" s="314"/>
      <c r="G27" s="153"/>
      <c r="H27" s="159"/>
      <c r="I27" s="319"/>
      <c r="J27" s="154"/>
      <c r="K27" s="90"/>
      <c r="L27" s="218"/>
      <c r="M27" s="348"/>
      <c r="N27" s="495"/>
      <c r="O27" s="496"/>
      <c r="P27" s="388">
        <f t="shared" si="9"/>
        <v>0</v>
      </c>
      <c r="Q27" s="246"/>
      <c r="R27" s="278"/>
      <c r="S27" s="283"/>
      <c r="T27" s="280"/>
      <c r="U27" s="281"/>
      <c r="V27" s="283"/>
      <c r="W27" s="282"/>
      <c r="X27" s="370" t="str">
        <f t="shared" si="0"/>
        <v/>
      </c>
      <c r="Y27" s="371" t="str">
        <f t="shared" si="10"/>
        <v/>
      </c>
      <c r="Z27" s="390">
        <f t="shared" si="1"/>
        <v>0</v>
      </c>
      <c r="AA27" s="246"/>
      <c r="AB27" s="278"/>
      <c r="AC27" s="283"/>
      <c r="AD27" s="280"/>
      <c r="AE27" s="281"/>
      <c r="AF27" s="283"/>
      <c r="AG27" s="282"/>
      <c r="AH27" s="370" t="str">
        <f t="shared" si="2"/>
        <v/>
      </c>
      <c r="AI27" s="371" t="str">
        <f t="shared" si="11"/>
        <v/>
      </c>
      <c r="AJ27" s="225"/>
      <c r="AK27" s="350" t="str">
        <f t="shared" si="12"/>
        <v>　</v>
      </c>
      <c r="AL27" s="11" t="str">
        <f t="shared" si="3"/>
        <v/>
      </c>
      <c r="AM27" s="11" t="str">
        <f t="shared" si="3"/>
        <v/>
      </c>
      <c r="AN27" s="351" t="str">
        <f t="shared" si="4"/>
        <v/>
      </c>
      <c r="AO27" s="235"/>
      <c r="AP27" s="342" t="str">
        <f t="shared" si="5"/>
        <v/>
      </c>
      <c r="AQ27" s="7">
        <f t="shared" si="6"/>
        <v>0</v>
      </c>
      <c r="AR27" s="343">
        <f t="shared" si="7"/>
        <v>0</v>
      </c>
      <c r="AS27" s="342" t="str">
        <f t="shared" si="8"/>
        <v/>
      </c>
      <c r="AT27" s="7">
        <f t="shared" si="13"/>
        <v>0</v>
      </c>
      <c r="AU27" s="343">
        <f t="shared" si="14"/>
        <v>0</v>
      </c>
      <c r="AV27" s="227"/>
      <c r="AW27" s="208"/>
      <c r="AX27" s="208"/>
    </row>
    <row r="28" spans="1:50" hidden="1" x14ac:dyDescent="0.15">
      <c r="A28" s="79" t="str">
        <f>IF(C28="","",COUNTA($G$11:G28))</f>
        <v/>
      </c>
      <c r="B28" s="152">
        <v>18</v>
      </c>
      <c r="C28" s="155"/>
      <c r="D28" s="155"/>
      <c r="E28" s="157"/>
      <c r="F28" s="158"/>
      <c r="G28" s="153"/>
      <c r="H28" s="159"/>
      <c r="I28" s="319"/>
      <c r="J28" s="154"/>
      <c r="K28" s="90"/>
      <c r="L28" s="218"/>
      <c r="M28" s="348"/>
      <c r="N28" s="495"/>
      <c r="O28" s="496"/>
      <c r="P28" s="388">
        <f t="shared" si="9"/>
        <v>0</v>
      </c>
      <c r="Q28" s="246"/>
      <c r="R28" s="278"/>
      <c r="S28" s="283"/>
      <c r="T28" s="280"/>
      <c r="U28" s="281"/>
      <c r="V28" s="283"/>
      <c r="W28" s="282"/>
      <c r="X28" s="370" t="str">
        <f t="shared" si="0"/>
        <v/>
      </c>
      <c r="Y28" s="371" t="str">
        <f t="shared" si="10"/>
        <v/>
      </c>
      <c r="Z28" s="390">
        <f t="shared" si="1"/>
        <v>0</v>
      </c>
      <c r="AA28" s="246"/>
      <c r="AB28" s="278"/>
      <c r="AC28" s="283"/>
      <c r="AD28" s="280"/>
      <c r="AE28" s="281"/>
      <c r="AF28" s="283"/>
      <c r="AG28" s="282"/>
      <c r="AH28" s="370" t="str">
        <f t="shared" si="2"/>
        <v/>
      </c>
      <c r="AI28" s="371" t="str">
        <f t="shared" si="11"/>
        <v/>
      </c>
      <c r="AJ28" s="225"/>
      <c r="AK28" s="350" t="str">
        <f t="shared" si="12"/>
        <v>　</v>
      </c>
      <c r="AL28" s="11" t="str">
        <f t="shared" si="3"/>
        <v/>
      </c>
      <c r="AM28" s="11" t="str">
        <f t="shared" si="3"/>
        <v/>
      </c>
      <c r="AN28" s="351" t="str">
        <f t="shared" si="4"/>
        <v/>
      </c>
      <c r="AO28" s="235"/>
      <c r="AP28" s="342" t="str">
        <f t="shared" si="5"/>
        <v/>
      </c>
      <c r="AQ28" s="7">
        <f t="shared" si="6"/>
        <v>0</v>
      </c>
      <c r="AR28" s="343">
        <f t="shared" si="7"/>
        <v>0</v>
      </c>
      <c r="AS28" s="342" t="str">
        <f t="shared" si="8"/>
        <v/>
      </c>
      <c r="AT28" s="7">
        <f t="shared" si="13"/>
        <v>0</v>
      </c>
      <c r="AU28" s="343">
        <f t="shared" si="14"/>
        <v>0</v>
      </c>
      <c r="AV28" s="227"/>
      <c r="AW28" s="208"/>
      <c r="AX28" s="208"/>
    </row>
    <row r="29" spans="1:50" hidden="1" x14ac:dyDescent="0.15">
      <c r="A29" s="79" t="str">
        <f>IF(C29="","",COUNTA($G$11:G29))</f>
        <v/>
      </c>
      <c r="B29" s="152">
        <v>19</v>
      </c>
      <c r="C29" s="12"/>
      <c r="D29" s="12"/>
      <c r="E29" s="169"/>
      <c r="F29" s="314"/>
      <c r="G29" s="153"/>
      <c r="H29" s="159"/>
      <c r="I29" s="319"/>
      <c r="J29" s="154"/>
      <c r="K29" s="90"/>
      <c r="L29" s="218"/>
      <c r="M29" s="348"/>
      <c r="N29" s="495"/>
      <c r="O29" s="496"/>
      <c r="P29" s="388">
        <f t="shared" si="9"/>
        <v>0</v>
      </c>
      <c r="Q29" s="246"/>
      <c r="R29" s="278"/>
      <c r="S29" s="283"/>
      <c r="T29" s="280"/>
      <c r="U29" s="281"/>
      <c r="V29" s="283"/>
      <c r="W29" s="282"/>
      <c r="X29" s="370" t="str">
        <f t="shared" si="0"/>
        <v/>
      </c>
      <c r="Y29" s="371" t="str">
        <f t="shared" si="10"/>
        <v/>
      </c>
      <c r="Z29" s="390">
        <f t="shared" si="1"/>
        <v>0</v>
      </c>
      <c r="AA29" s="246"/>
      <c r="AB29" s="278"/>
      <c r="AC29" s="283"/>
      <c r="AD29" s="280"/>
      <c r="AE29" s="281"/>
      <c r="AF29" s="283"/>
      <c r="AG29" s="282"/>
      <c r="AH29" s="370" t="str">
        <f t="shared" si="2"/>
        <v/>
      </c>
      <c r="AI29" s="371" t="str">
        <f t="shared" si="11"/>
        <v/>
      </c>
      <c r="AJ29" s="225"/>
      <c r="AK29" s="350" t="str">
        <f t="shared" si="12"/>
        <v>　</v>
      </c>
      <c r="AL29" s="11" t="str">
        <f t="shared" si="3"/>
        <v/>
      </c>
      <c r="AM29" s="11" t="str">
        <f t="shared" si="3"/>
        <v/>
      </c>
      <c r="AN29" s="351" t="str">
        <f t="shared" si="4"/>
        <v/>
      </c>
      <c r="AO29" s="235"/>
      <c r="AP29" s="342" t="str">
        <f t="shared" si="5"/>
        <v/>
      </c>
      <c r="AQ29" s="7">
        <f t="shared" si="6"/>
        <v>0</v>
      </c>
      <c r="AR29" s="343">
        <f t="shared" si="7"/>
        <v>0</v>
      </c>
      <c r="AS29" s="342" t="str">
        <f t="shared" si="8"/>
        <v/>
      </c>
      <c r="AT29" s="7">
        <f t="shared" si="13"/>
        <v>0</v>
      </c>
      <c r="AU29" s="343">
        <f t="shared" si="14"/>
        <v>0</v>
      </c>
      <c r="AV29" s="227"/>
      <c r="AW29" s="208"/>
      <c r="AX29" s="208"/>
    </row>
    <row r="30" spans="1:50" hidden="1" x14ac:dyDescent="0.15">
      <c r="A30" s="79" t="str">
        <f>IF(C30="","",COUNTA($G$11:G30))</f>
        <v/>
      </c>
      <c r="B30" s="152">
        <v>20</v>
      </c>
      <c r="C30" s="155"/>
      <c r="D30" s="155"/>
      <c r="E30" s="157"/>
      <c r="F30" s="158"/>
      <c r="G30" s="153"/>
      <c r="H30" s="159"/>
      <c r="I30" s="319"/>
      <c r="J30" s="154"/>
      <c r="K30" s="90"/>
      <c r="L30" s="218"/>
      <c r="M30" s="348"/>
      <c r="N30" s="495"/>
      <c r="O30" s="496"/>
      <c r="P30" s="388">
        <f t="shared" si="9"/>
        <v>0</v>
      </c>
      <c r="Q30" s="246"/>
      <c r="R30" s="278"/>
      <c r="S30" s="283"/>
      <c r="T30" s="280"/>
      <c r="U30" s="281"/>
      <c r="V30" s="283"/>
      <c r="W30" s="282"/>
      <c r="X30" s="370" t="str">
        <f t="shared" si="0"/>
        <v/>
      </c>
      <c r="Y30" s="371" t="str">
        <f t="shared" si="10"/>
        <v/>
      </c>
      <c r="Z30" s="390">
        <f t="shared" si="1"/>
        <v>0</v>
      </c>
      <c r="AA30" s="376"/>
      <c r="AB30" s="377"/>
      <c r="AC30" s="380"/>
      <c r="AD30" s="378"/>
      <c r="AE30" s="379"/>
      <c r="AF30" s="380"/>
      <c r="AG30" s="282"/>
      <c r="AH30" s="370" t="str">
        <f t="shared" si="2"/>
        <v/>
      </c>
      <c r="AI30" s="371" t="str">
        <f t="shared" si="11"/>
        <v/>
      </c>
      <c r="AJ30" s="225"/>
      <c r="AK30" s="352" t="str">
        <f t="shared" si="12"/>
        <v>　</v>
      </c>
      <c r="AL30" s="353" t="str">
        <f t="shared" si="3"/>
        <v/>
      </c>
      <c r="AM30" s="353" t="str">
        <f t="shared" si="3"/>
        <v/>
      </c>
      <c r="AN30" s="354" t="str">
        <f t="shared" si="4"/>
        <v/>
      </c>
      <c r="AO30" s="235"/>
      <c r="AP30" s="344" t="str">
        <f t="shared" si="5"/>
        <v/>
      </c>
      <c r="AQ30" s="345">
        <f t="shared" si="6"/>
        <v>0</v>
      </c>
      <c r="AR30" s="346">
        <f t="shared" si="7"/>
        <v>0</v>
      </c>
      <c r="AS30" s="344" t="str">
        <f t="shared" si="8"/>
        <v/>
      </c>
      <c r="AT30" s="345">
        <f t="shared" si="13"/>
        <v>0</v>
      </c>
      <c r="AU30" s="346">
        <f t="shared" si="14"/>
        <v>0</v>
      </c>
      <c r="AV30" s="227"/>
      <c r="AW30" s="208"/>
      <c r="AX30" s="208"/>
    </row>
    <row r="31" spans="1:50" ht="5.25" customHeight="1" x14ac:dyDescent="0.15">
      <c r="A31" s="79"/>
      <c r="B31" s="79"/>
      <c r="C31" s="79"/>
      <c r="D31" s="560"/>
      <c r="E31" s="560"/>
      <c r="F31" s="560"/>
      <c r="G31" s="560"/>
      <c r="H31" s="560"/>
      <c r="I31" s="560"/>
      <c r="J31" s="560"/>
      <c r="K31" s="79"/>
      <c r="L31" s="209"/>
      <c r="M31" s="209"/>
      <c r="N31" s="497"/>
      <c r="O31" s="497"/>
      <c r="P31" s="388"/>
      <c r="Q31" s="272"/>
      <c r="R31" s="209"/>
      <c r="S31" s="209"/>
      <c r="T31" s="209"/>
      <c r="U31" s="209"/>
      <c r="V31" s="209"/>
      <c r="W31" s="209"/>
      <c r="X31" s="209"/>
      <c r="Y31" s="209"/>
      <c r="Z31" s="390"/>
      <c r="AA31" s="272"/>
      <c r="AB31" s="273"/>
      <c r="AC31" s="209"/>
      <c r="AD31" s="209"/>
      <c r="AE31" s="209"/>
      <c r="AF31" s="209"/>
      <c r="AG31" s="209"/>
      <c r="AH31" s="209"/>
      <c r="AI31" s="209"/>
      <c r="AJ31" s="209"/>
      <c r="AK31" s="235"/>
      <c r="AL31" s="235"/>
      <c r="AM31" s="235"/>
      <c r="AN31" s="235"/>
      <c r="AO31" s="235"/>
      <c r="AP31" s="209"/>
      <c r="AQ31" s="209"/>
      <c r="AR31" s="209"/>
      <c r="AS31" s="209"/>
      <c r="AT31" s="209"/>
      <c r="AU31" s="209"/>
      <c r="AV31" s="227"/>
      <c r="AW31" s="208"/>
      <c r="AX31" s="208"/>
    </row>
    <row r="32" spans="1:50" ht="14.25" x14ac:dyDescent="0.15">
      <c r="A32" s="151"/>
      <c r="B32" s="174" t="s">
        <v>51</v>
      </c>
      <c r="C32" s="151"/>
      <c r="D32" s="561"/>
      <c r="E32" s="561"/>
      <c r="F32" s="561"/>
      <c r="G32" s="561"/>
      <c r="H32" s="561"/>
      <c r="I32" s="561"/>
      <c r="J32" s="561"/>
      <c r="K32" s="151"/>
      <c r="L32" s="210"/>
      <c r="M32" s="562" t="s">
        <v>971</v>
      </c>
      <c r="N32" s="563"/>
      <c r="O32" s="564"/>
      <c r="P32" s="389"/>
      <c r="Q32" s="565" t="s">
        <v>9</v>
      </c>
      <c r="R32" s="567" t="s">
        <v>962</v>
      </c>
      <c r="S32" s="568"/>
      <c r="T32" s="569"/>
      <c r="U32" s="567" t="s">
        <v>963</v>
      </c>
      <c r="V32" s="568"/>
      <c r="W32" s="568"/>
      <c r="X32" s="570" t="s">
        <v>10</v>
      </c>
      <c r="Y32" s="570"/>
      <c r="Z32" s="390"/>
      <c r="AA32" s="565" t="s">
        <v>9</v>
      </c>
      <c r="AB32" s="584" t="s">
        <v>962</v>
      </c>
      <c r="AC32" s="585"/>
      <c r="AD32" s="586"/>
      <c r="AE32" s="584" t="s">
        <v>963</v>
      </c>
      <c r="AF32" s="585"/>
      <c r="AG32" s="585"/>
      <c r="AH32" s="570" t="s">
        <v>10</v>
      </c>
      <c r="AI32" s="570"/>
      <c r="AJ32" s="227"/>
      <c r="AK32" s="235"/>
      <c r="AL32" s="235"/>
      <c r="AM32" s="235"/>
      <c r="AN32" s="235"/>
      <c r="AO32" s="235"/>
      <c r="AP32" s="227"/>
      <c r="AQ32" s="338"/>
      <c r="AR32" s="227"/>
      <c r="AS32" s="227"/>
      <c r="AT32" s="338"/>
      <c r="AU32" s="227"/>
      <c r="AV32" s="227"/>
      <c r="AW32" s="208"/>
      <c r="AX32" s="208"/>
    </row>
    <row r="33" spans="1:50" ht="12" customHeight="1" x14ac:dyDescent="0.15">
      <c r="A33" s="79"/>
      <c r="B33" s="259" t="s">
        <v>1212</v>
      </c>
      <c r="C33" s="163" t="s">
        <v>965</v>
      </c>
      <c r="D33" s="164" t="s">
        <v>964</v>
      </c>
      <c r="E33" s="165" t="s">
        <v>1128</v>
      </c>
      <c r="F33" s="88" t="s">
        <v>1129</v>
      </c>
      <c r="G33" s="166" t="s">
        <v>106</v>
      </c>
      <c r="H33" s="316" t="s">
        <v>968</v>
      </c>
      <c r="I33" s="317" t="s">
        <v>969</v>
      </c>
      <c r="J33" s="318" t="s">
        <v>1248</v>
      </c>
      <c r="K33" s="151"/>
      <c r="L33" s="210"/>
      <c r="M33" s="239" t="s">
        <v>970</v>
      </c>
      <c r="N33" s="240" t="s">
        <v>966</v>
      </c>
      <c r="O33" s="241" t="s">
        <v>967</v>
      </c>
      <c r="P33" s="389"/>
      <c r="Q33" s="566"/>
      <c r="R33" s="247" t="s">
        <v>10</v>
      </c>
      <c r="S33" s="248" t="s">
        <v>11</v>
      </c>
      <c r="T33" s="249" t="s">
        <v>1249</v>
      </c>
      <c r="U33" s="247" t="s">
        <v>10</v>
      </c>
      <c r="V33" s="250" t="s">
        <v>11</v>
      </c>
      <c r="W33" s="294" t="s">
        <v>53</v>
      </c>
      <c r="X33" s="291" t="s">
        <v>1025</v>
      </c>
      <c r="Y33" s="292" t="s">
        <v>11</v>
      </c>
      <c r="Z33" s="390"/>
      <c r="AA33" s="566"/>
      <c r="AB33" s="247" t="s">
        <v>10</v>
      </c>
      <c r="AC33" s="248" t="s">
        <v>11</v>
      </c>
      <c r="AD33" s="249" t="s">
        <v>1249</v>
      </c>
      <c r="AE33" s="247" t="s">
        <v>10</v>
      </c>
      <c r="AF33" s="250" t="s">
        <v>11</v>
      </c>
      <c r="AG33" s="294" t="s">
        <v>1249</v>
      </c>
      <c r="AH33" s="291" t="s">
        <v>1025</v>
      </c>
      <c r="AI33" s="292" t="s">
        <v>11</v>
      </c>
      <c r="AJ33" s="227"/>
      <c r="AK33" s="225" t="s">
        <v>1176</v>
      </c>
      <c r="AL33" s="235"/>
      <c r="AM33" s="235"/>
      <c r="AN33" s="235"/>
      <c r="AO33" s="235"/>
      <c r="AP33" s="226" t="s">
        <v>1172</v>
      </c>
      <c r="AQ33" s="227"/>
      <c r="AR33" s="227"/>
      <c r="AS33" s="226" t="s">
        <v>1173</v>
      </c>
      <c r="AT33" s="227"/>
      <c r="AU33" s="227"/>
      <c r="AV33" s="227"/>
      <c r="AW33" s="208"/>
      <c r="AX33" s="208"/>
    </row>
    <row r="34" spans="1:50" ht="15.95" customHeight="1" x14ac:dyDescent="0.15">
      <c r="A34" s="79" t="str">
        <f>IF(C34="","",COUNTA($G$11:$G$30)+COUNTA($G$34:G34))</f>
        <v/>
      </c>
      <c r="B34" s="156">
        <v>1</v>
      </c>
      <c r="C34" s="12"/>
      <c r="D34" s="12"/>
      <c r="E34" s="169"/>
      <c r="F34" s="314"/>
      <c r="G34" s="153"/>
      <c r="H34" s="159"/>
      <c r="I34" s="319"/>
      <c r="J34" s="154"/>
      <c r="K34" s="151"/>
      <c r="L34" s="210"/>
      <c r="M34" s="349"/>
      <c r="N34" s="498"/>
      <c r="O34" s="499"/>
      <c r="P34" s="388">
        <f>H34</f>
        <v>0</v>
      </c>
      <c r="Q34" s="251"/>
      <c r="R34" s="284"/>
      <c r="S34" s="285"/>
      <c r="T34" s="286"/>
      <c r="U34" s="287"/>
      <c r="V34" s="285"/>
      <c r="W34" s="288"/>
      <c r="X34" s="372" t="str">
        <f t="shared" ref="X34:X53" si="15">IF(H34="","",IF(R34="",U34,IF(U34="",R34,IF(AP34="T",AQ34,AR34))))</f>
        <v/>
      </c>
      <c r="Y34" s="373" t="str">
        <f>IF(OR(H34="１００Ｍ",H34="２００Ｍ",H34="１１０ＭＨ",H34="１００ＭＨ",H34="走幅跳"),(IF(X34=R34,S34,V34)),"")</f>
        <v/>
      </c>
      <c r="Z34" s="390">
        <f t="shared" ref="Z34:Z53" si="16">I34</f>
        <v>0</v>
      </c>
      <c r="AA34" s="251"/>
      <c r="AB34" s="284"/>
      <c r="AC34" s="285"/>
      <c r="AD34" s="286"/>
      <c r="AE34" s="287"/>
      <c r="AF34" s="285"/>
      <c r="AG34" s="288"/>
      <c r="AH34" s="374" t="str">
        <f t="shared" ref="AH34:AH53" si="17">IF(I34="","",IF(AB34="",AE34,IF(AE34="",AB34,IF(AS34="T",AT34,AU34))))</f>
        <v/>
      </c>
      <c r="AI34" s="373" t="str">
        <f>IF(OR(I34="１００Ｍ",I34="２００Ｍ",I34="１１０ＭＨ",I34="１００ＭＨ",I34="走幅跳"),(IF(AH34=AB34,AC34,AF34)),"")</f>
        <v/>
      </c>
      <c r="AJ34" s="227"/>
      <c r="AK34" s="10" t="str">
        <f>C34&amp;"　"&amp;D34</f>
        <v>　</v>
      </c>
      <c r="AL34" s="11" t="str">
        <f>IFERROR(VLOOKUP(H34,$H$97:$I$109,2,0),"")</f>
        <v/>
      </c>
      <c r="AM34" s="11" t="str">
        <f>IFERROR(VLOOKUP(I34,$H$97:$I$109,2,0),"")</f>
        <v/>
      </c>
      <c r="AN34" s="11" t="str">
        <f>IF(J34="","",$I$111)</f>
        <v/>
      </c>
      <c r="AO34" s="235"/>
      <c r="AP34" s="339" t="str">
        <f t="shared" ref="AP34:AP53" si="18">IF(H34="","",IF(OR(H34=$H$97,H34=$H$98,H34=$H$99,H34=$H$100,H34=$H$101),"T","F"))</f>
        <v/>
      </c>
      <c r="AQ34" s="347">
        <f t="shared" ref="AQ34:AQ53" si="19">IF(R34&gt;U34,U34,R34)</f>
        <v>0</v>
      </c>
      <c r="AR34" s="341">
        <f t="shared" ref="AR34:AR53" si="20">IF(R34&gt;U34,R34,U34)</f>
        <v>0</v>
      </c>
      <c r="AS34" s="339" t="str">
        <f t="shared" ref="AS34:AS53" si="21">IF(I34="","",IF(OR(I34=$H$97,I34=$H$98,I34=$H$99,I34=$H$100,I34=$H$101),"T","F"))</f>
        <v/>
      </c>
      <c r="AT34" s="347">
        <f t="shared" ref="AT34:AT53" si="22">IF(AB34&gt;AE34,AE34,AB34)</f>
        <v>0</v>
      </c>
      <c r="AU34" s="341">
        <f t="shared" ref="AU34:AU53" si="23">IF(AB34&gt;AE34,AB34,AE34)</f>
        <v>0</v>
      </c>
      <c r="AV34" s="227"/>
      <c r="AW34" s="208"/>
      <c r="AX34" s="208"/>
    </row>
    <row r="35" spans="1:50" ht="15.95" customHeight="1" x14ac:dyDescent="0.15">
      <c r="A35" s="79" t="str">
        <f>IF(C35="","",COUNTA($G$11:$G$30)+COUNTA($G$34:G35))</f>
        <v/>
      </c>
      <c r="B35" s="156">
        <v>2</v>
      </c>
      <c r="C35" s="155"/>
      <c r="D35" s="155"/>
      <c r="E35" s="157"/>
      <c r="F35" s="158"/>
      <c r="G35" s="153"/>
      <c r="H35" s="159"/>
      <c r="I35" s="319"/>
      <c r="J35" s="154"/>
      <c r="K35" s="90"/>
      <c r="L35" s="218"/>
      <c r="M35" s="349"/>
      <c r="N35" s="498"/>
      <c r="O35" s="499"/>
      <c r="P35" s="388">
        <f t="shared" ref="P35:P53" si="24">H35</f>
        <v>0</v>
      </c>
      <c r="Q35" s="251"/>
      <c r="R35" s="284"/>
      <c r="S35" s="285"/>
      <c r="T35" s="286"/>
      <c r="U35" s="287"/>
      <c r="V35" s="285"/>
      <c r="W35" s="288"/>
      <c r="X35" s="372" t="str">
        <f t="shared" si="15"/>
        <v/>
      </c>
      <c r="Y35" s="373" t="str">
        <f t="shared" ref="Y35:Y53" si="25">IF(OR(H35="１００Ｍ",H35="２００Ｍ",H35="１１０ＭＨ",H35="１００ＭＨ",H35="走幅跳"),(IF(X35=R35,S35,V35)),"")</f>
        <v/>
      </c>
      <c r="Z35" s="390">
        <f t="shared" si="16"/>
        <v>0</v>
      </c>
      <c r="AA35" s="251"/>
      <c r="AB35" s="284"/>
      <c r="AC35" s="285"/>
      <c r="AD35" s="286"/>
      <c r="AE35" s="287"/>
      <c r="AF35" s="285"/>
      <c r="AG35" s="288"/>
      <c r="AH35" s="374" t="str">
        <f t="shared" si="17"/>
        <v/>
      </c>
      <c r="AI35" s="373" t="str">
        <f t="shared" ref="AI35:AI53" si="26">IF(OR(I35="１００Ｍ",I35="２００Ｍ",I35="１１０ＭＨ",I35="１００ＭＨ",I35="走幅跳"),(IF(AH35=AB35,AC35,AF35)),"")</f>
        <v/>
      </c>
      <c r="AJ35" s="227"/>
      <c r="AK35" s="10" t="str">
        <f t="shared" ref="AK35:AK53" si="27">C35&amp;"　"&amp;D35</f>
        <v>　</v>
      </c>
      <c r="AL35" s="11" t="str">
        <f t="shared" ref="AL35:AM53" si="28">IFERROR(VLOOKUP(H35,$H$97:$I$109,2,0),"")</f>
        <v/>
      </c>
      <c r="AM35" s="11" t="str">
        <f t="shared" si="28"/>
        <v/>
      </c>
      <c r="AN35" s="11" t="str">
        <f t="shared" ref="AN35:AN53" si="29">IF(J35="","",$I$111)</f>
        <v/>
      </c>
      <c r="AO35" s="235"/>
      <c r="AP35" s="342" t="str">
        <f t="shared" si="18"/>
        <v/>
      </c>
      <c r="AQ35" s="7">
        <f t="shared" si="19"/>
        <v>0</v>
      </c>
      <c r="AR35" s="343">
        <f t="shared" si="20"/>
        <v>0</v>
      </c>
      <c r="AS35" s="342" t="str">
        <f t="shared" si="21"/>
        <v/>
      </c>
      <c r="AT35" s="7">
        <f t="shared" si="22"/>
        <v>0</v>
      </c>
      <c r="AU35" s="343">
        <f t="shared" si="23"/>
        <v>0</v>
      </c>
      <c r="AV35" s="227"/>
      <c r="AW35" s="208"/>
      <c r="AX35" s="208"/>
    </row>
    <row r="36" spans="1:50" ht="15.95" customHeight="1" x14ac:dyDescent="0.15">
      <c r="A36" s="79" t="str">
        <f>IF(C36="","",COUNTA($G$11:$G$30)+COUNTA($G$34:G36))</f>
        <v/>
      </c>
      <c r="B36" s="156">
        <v>3</v>
      </c>
      <c r="C36" s="12"/>
      <c r="D36" s="12"/>
      <c r="E36" s="169"/>
      <c r="F36" s="314"/>
      <c r="G36" s="153"/>
      <c r="H36" s="159"/>
      <c r="I36" s="319"/>
      <c r="J36" s="154"/>
      <c r="K36" s="90"/>
      <c r="L36" s="218"/>
      <c r="M36" s="349"/>
      <c r="N36" s="498"/>
      <c r="O36" s="499"/>
      <c r="P36" s="388">
        <f t="shared" si="24"/>
        <v>0</v>
      </c>
      <c r="Q36" s="251"/>
      <c r="R36" s="284"/>
      <c r="S36" s="285"/>
      <c r="T36" s="286"/>
      <c r="U36" s="287"/>
      <c r="V36" s="285"/>
      <c r="W36" s="288"/>
      <c r="X36" s="372" t="str">
        <f t="shared" si="15"/>
        <v/>
      </c>
      <c r="Y36" s="373" t="str">
        <f t="shared" si="25"/>
        <v/>
      </c>
      <c r="Z36" s="390">
        <f t="shared" si="16"/>
        <v>0</v>
      </c>
      <c r="AA36" s="251"/>
      <c r="AB36" s="284"/>
      <c r="AC36" s="285"/>
      <c r="AD36" s="286"/>
      <c r="AE36" s="287"/>
      <c r="AF36" s="285"/>
      <c r="AG36" s="288"/>
      <c r="AH36" s="374" t="str">
        <f t="shared" si="17"/>
        <v/>
      </c>
      <c r="AI36" s="373" t="str">
        <f t="shared" si="26"/>
        <v/>
      </c>
      <c r="AJ36" s="227"/>
      <c r="AK36" s="10" t="str">
        <f t="shared" si="27"/>
        <v>　</v>
      </c>
      <c r="AL36" s="11" t="str">
        <f t="shared" si="28"/>
        <v/>
      </c>
      <c r="AM36" s="11" t="str">
        <f t="shared" si="28"/>
        <v/>
      </c>
      <c r="AN36" s="11" t="str">
        <f t="shared" si="29"/>
        <v/>
      </c>
      <c r="AO36" s="235"/>
      <c r="AP36" s="342" t="str">
        <f t="shared" si="18"/>
        <v/>
      </c>
      <c r="AQ36" s="7">
        <f t="shared" si="19"/>
        <v>0</v>
      </c>
      <c r="AR36" s="343">
        <f t="shared" si="20"/>
        <v>0</v>
      </c>
      <c r="AS36" s="342" t="str">
        <f t="shared" si="21"/>
        <v/>
      </c>
      <c r="AT36" s="7">
        <f t="shared" si="22"/>
        <v>0</v>
      </c>
      <c r="AU36" s="343">
        <f t="shared" si="23"/>
        <v>0</v>
      </c>
      <c r="AV36" s="227"/>
      <c r="AW36" s="208"/>
      <c r="AX36" s="208"/>
    </row>
    <row r="37" spans="1:50" ht="15.95" customHeight="1" x14ac:dyDescent="0.15">
      <c r="A37" s="79" t="str">
        <f>IF(C37="","",COUNTA($G$11:$G$30)+COUNTA($G$34:G37))</f>
        <v/>
      </c>
      <c r="B37" s="156">
        <v>4</v>
      </c>
      <c r="C37" s="155"/>
      <c r="D37" s="155"/>
      <c r="E37" s="157"/>
      <c r="F37" s="158"/>
      <c r="G37" s="153"/>
      <c r="H37" s="159"/>
      <c r="I37" s="319"/>
      <c r="J37" s="154"/>
      <c r="K37" s="90"/>
      <c r="L37" s="218"/>
      <c r="M37" s="349"/>
      <c r="N37" s="498"/>
      <c r="O37" s="499"/>
      <c r="P37" s="388">
        <f t="shared" si="24"/>
        <v>0</v>
      </c>
      <c r="Q37" s="251"/>
      <c r="R37" s="284"/>
      <c r="S37" s="285"/>
      <c r="T37" s="286"/>
      <c r="U37" s="287"/>
      <c r="V37" s="285"/>
      <c r="W37" s="288"/>
      <c r="X37" s="372" t="str">
        <f t="shared" si="15"/>
        <v/>
      </c>
      <c r="Y37" s="373" t="str">
        <f t="shared" si="25"/>
        <v/>
      </c>
      <c r="Z37" s="390">
        <f t="shared" si="16"/>
        <v>0</v>
      </c>
      <c r="AA37" s="251"/>
      <c r="AB37" s="284"/>
      <c r="AC37" s="285"/>
      <c r="AD37" s="286"/>
      <c r="AE37" s="287"/>
      <c r="AF37" s="285"/>
      <c r="AG37" s="288"/>
      <c r="AH37" s="374" t="str">
        <f t="shared" si="17"/>
        <v/>
      </c>
      <c r="AI37" s="373" t="str">
        <f t="shared" si="26"/>
        <v/>
      </c>
      <c r="AJ37" s="227"/>
      <c r="AK37" s="10" t="str">
        <f t="shared" si="27"/>
        <v>　</v>
      </c>
      <c r="AL37" s="11" t="str">
        <f t="shared" si="28"/>
        <v/>
      </c>
      <c r="AM37" s="11" t="str">
        <f t="shared" si="28"/>
        <v/>
      </c>
      <c r="AN37" s="11" t="str">
        <f t="shared" si="29"/>
        <v/>
      </c>
      <c r="AO37" s="235"/>
      <c r="AP37" s="342" t="str">
        <f t="shared" si="18"/>
        <v/>
      </c>
      <c r="AQ37" s="7">
        <f t="shared" si="19"/>
        <v>0</v>
      </c>
      <c r="AR37" s="343">
        <f t="shared" si="20"/>
        <v>0</v>
      </c>
      <c r="AS37" s="342" t="str">
        <f t="shared" si="21"/>
        <v/>
      </c>
      <c r="AT37" s="7">
        <f t="shared" si="22"/>
        <v>0</v>
      </c>
      <c r="AU37" s="343">
        <f t="shared" si="23"/>
        <v>0</v>
      </c>
      <c r="AV37" s="227"/>
      <c r="AW37" s="208"/>
      <c r="AX37" s="208"/>
    </row>
    <row r="38" spans="1:50" ht="15.95" customHeight="1" x14ac:dyDescent="0.15">
      <c r="A38" s="79" t="str">
        <f>IF(C38="","",COUNTA($G$11:$G$30)+COUNTA($G$34:G38))</f>
        <v/>
      </c>
      <c r="B38" s="156">
        <v>5</v>
      </c>
      <c r="C38" s="12"/>
      <c r="D38" s="12"/>
      <c r="E38" s="169"/>
      <c r="F38" s="314"/>
      <c r="G38" s="153"/>
      <c r="H38" s="159"/>
      <c r="I38" s="319"/>
      <c r="J38" s="154"/>
      <c r="K38" s="90"/>
      <c r="L38" s="218"/>
      <c r="M38" s="349"/>
      <c r="N38" s="498"/>
      <c r="O38" s="499"/>
      <c r="P38" s="388">
        <f t="shared" si="24"/>
        <v>0</v>
      </c>
      <c r="Q38" s="251"/>
      <c r="R38" s="284"/>
      <c r="S38" s="285"/>
      <c r="T38" s="286"/>
      <c r="U38" s="287"/>
      <c r="V38" s="285"/>
      <c r="W38" s="288"/>
      <c r="X38" s="372" t="str">
        <f t="shared" si="15"/>
        <v/>
      </c>
      <c r="Y38" s="373" t="str">
        <f t="shared" si="25"/>
        <v/>
      </c>
      <c r="Z38" s="390">
        <f t="shared" si="16"/>
        <v>0</v>
      </c>
      <c r="AA38" s="251"/>
      <c r="AB38" s="284"/>
      <c r="AC38" s="285"/>
      <c r="AD38" s="286"/>
      <c r="AE38" s="287"/>
      <c r="AF38" s="285"/>
      <c r="AG38" s="288"/>
      <c r="AH38" s="374" t="str">
        <f t="shared" si="17"/>
        <v/>
      </c>
      <c r="AI38" s="373" t="str">
        <f t="shared" si="26"/>
        <v/>
      </c>
      <c r="AJ38" s="224"/>
      <c r="AK38" s="10" t="str">
        <f t="shared" si="27"/>
        <v>　</v>
      </c>
      <c r="AL38" s="11" t="str">
        <f t="shared" si="28"/>
        <v/>
      </c>
      <c r="AM38" s="11" t="str">
        <f t="shared" si="28"/>
        <v/>
      </c>
      <c r="AN38" s="11" t="str">
        <f t="shared" si="29"/>
        <v/>
      </c>
      <c r="AO38" s="235"/>
      <c r="AP38" s="342" t="str">
        <f t="shared" si="18"/>
        <v/>
      </c>
      <c r="AQ38" s="7">
        <f t="shared" si="19"/>
        <v>0</v>
      </c>
      <c r="AR38" s="343">
        <f t="shared" si="20"/>
        <v>0</v>
      </c>
      <c r="AS38" s="342" t="str">
        <f t="shared" si="21"/>
        <v/>
      </c>
      <c r="AT38" s="7">
        <f t="shared" si="22"/>
        <v>0</v>
      </c>
      <c r="AU38" s="343">
        <f t="shared" si="23"/>
        <v>0</v>
      </c>
      <c r="AV38" s="227"/>
      <c r="AW38" s="208"/>
      <c r="AX38" s="208"/>
    </row>
    <row r="39" spans="1:50" ht="15.95" customHeight="1" x14ac:dyDescent="0.15">
      <c r="A39" s="79" t="str">
        <f>IF(C39="","",COUNTA($G$11:$G$30)+COUNTA($G$34:G39))</f>
        <v/>
      </c>
      <c r="B39" s="156">
        <v>6</v>
      </c>
      <c r="C39" s="155"/>
      <c r="D39" s="155"/>
      <c r="E39" s="157"/>
      <c r="F39" s="158"/>
      <c r="G39" s="153"/>
      <c r="H39" s="159"/>
      <c r="I39" s="319"/>
      <c r="J39" s="154"/>
      <c r="K39" s="90"/>
      <c r="L39" s="218"/>
      <c r="M39" s="349"/>
      <c r="N39" s="498"/>
      <c r="O39" s="499"/>
      <c r="P39" s="388">
        <f t="shared" si="24"/>
        <v>0</v>
      </c>
      <c r="Q39" s="251"/>
      <c r="R39" s="284"/>
      <c r="S39" s="285"/>
      <c r="T39" s="286"/>
      <c r="U39" s="287"/>
      <c r="V39" s="285"/>
      <c r="W39" s="288"/>
      <c r="X39" s="372" t="str">
        <f t="shared" si="15"/>
        <v/>
      </c>
      <c r="Y39" s="373" t="str">
        <f t="shared" si="25"/>
        <v/>
      </c>
      <c r="Z39" s="390">
        <f t="shared" si="16"/>
        <v>0</v>
      </c>
      <c r="AA39" s="251"/>
      <c r="AB39" s="284"/>
      <c r="AC39" s="285"/>
      <c r="AD39" s="286"/>
      <c r="AE39" s="287"/>
      <c r="AF39" s="285"/>
      <c r="AG39" s="288"/>
      <c r="AH39" s="374" t="str">
        <f t="shared" si="17"/>
        <v/>
      </c>
      <c r="AI39" s="373" t="str">
        <f t="shared" si="26"/>
        <v/>
      </c>
      <c r="AJ39" s="224"/>
      <c r="AK39" s="10" t="str">
        <f t="shared" si="27"/>
        <v>　</v>
      </c>
      <c r="AL39" s="11" t="str">
        <f t="shared" si="28"/>
        <v/>
      </c>
      <c r="AM39" s="11" t="str">
        <f t="shared" si="28"/>
        <v/>
      </c>
      <c r="AN39" s="11" t="str">
        <f t="shared" si="29"/>
        <v/>
      </c>
      <c r="AO39" s="235"/>
      <c r="AP39" s="342" t="str">
        <f t="shared" si="18"/>
        <v/>
      </c>
      <c r="AQ39" s="7">
        <f t="shared" si="19"/>
        <v>0</v>
      </c>
      <c r="AR39" s="343">
        <f t="shared" si="20"/>
        <v>0</v>
      </c>
      <c r="AS39" s="342" t="str">
        <f t="shared" si="21"/>
        <v/>
      </c>
      <c r="AT39" s="7">
        <f t="shared" si="22"/>
        <v>0</v>
      </c>
      <c r="AU39" s="343">
        <f t="shared" si="23"/>
        <v>0</v>
      </c>
      <c r="AV39" s="227"/>
      <c r="AW39" s="208"/>
      <c r="AX39" s="208"/>
    </row>
    <row r="40" spans="1:50" ht="15.95" customHeight="1" x14ac:dyDescent="0.15">
      <c r="A40" s="79" t="str">
        <f>IF(C40="","",COUNTA($G$11:$G$30)+COUNTA($G$34:G40))</f>
        <v/>
      </c>
      <c r="B40" s="156">
        <v>7</v>
      </c>
      <c r="C40" s="12"/>
      <c r="D40" s="12"/>
      <c r="E40" s="169"/>
      <c r="F40" s="314"/>
      <c r="G40" s="153"/>
      <c r="H40" s="159"/>
      <c r="I40" s="319"/>
      <c r="J40" s="154"/>
      <c r="K40" s="90"/>
      <c r="L40" s="218"/>
      <c r="M40" s="349"/>
      <c r="N40" s="498"/>
      <c r="O40" s="499"/>
      <c r="P40" s="388">
        <f t="shared" si="24"/>
        <v>0</v>
      </c>
      <c r="Q40" s="251"/>
      <c r="R40" s="284"/>
      <c r="S40" s="285"/>
      <c r="T40" s="286"/>
      <c r="U40" s="287"/>
      <c r="V40" s="285"/>
      <c r="W40" s="288"/>
      <c r="X40" s="372" t="str">
        <f t="shared" si="15"/>
        <v/>
      </c>
      <c r="Y40" s="373" t="str">
        <f t="shared" si="25"/>
        <v/>
      </c>
      <c r="Z40" s="390">
        <f t="shared" si="16"/>
        <v>0</v>
      </c>
      <c r="AA40" s="251"/>
      <c r="AB40" s="284"/>
      <c r="AC40" s="285"/>
      <c r="AD40" s="286"/>
      <c r="AE40" s="287"/>
      <c r="AF40" s="285"/>
      <c r="AG40" s="288"/>
      <c r="AH40" s="374" t="str">
        <f t="shared" si="17"/>
        <v/>
      </c>
      <c r="AI40" s="373" t="str">
        <f t="shared" si="26"/>
        <v/>
      </c>
      <c r="AJ40" s="225"/>
      <c r="AK40" s="10" t="str">
        <f t="shared" si="27"/>
        <v>　</v>
      </c>
      <c r="AL40" s="11" t="str">
        <f t="shared" si="28"/>
        <v/>
      </c>
      <c r="AM40" s="11" t="str">
        <f t="shared" si="28"/>
        <v/>
      </c>
      <c r="AN40" s="11" t="str">
        <f t="shared" si="29"/>
        <v/>
      </c>
      <c r="AO40" s="235"/>
      <c r="AP40" s="342" t="str">
        <f t="shared" si="18"/>
        <v/>
      </c>
      <c r="AQ40" s="7">
        <f t="shared" si="19"/>
        <v>0</v>
      </c>
      <c r="AR40" s="343">
        <f t="shared" si="20"/>
        <v>0</v>
      </c>
      <c r="AS40" s="342" t="str">
        <f t="shared" si="21"/>
        <v/>
      </c>
      <c r="AT40" s="7">
        <f t="shared" si="22"/>
        <v>0</v>
      </c>
      <c r="AU40" s="343">
        <f t="shared" si="23"/>
        <v>0</v>
      </c>
      <c r="AV40" s="227"/>
      <c r="AW40" s="208"/>
      <c r="AX40" s="208"/>
    </row>
    <row r="41" spans="1:50" ht="15.95" customHeight="1" x14ac:dyDescent="0.15">
      <c r="A41" s="79" t="str">
        <f>IF(C41="","",COUNTA($G$11:$G$30)+COUNTA($G$34:G41))</f>
        <v/>
      </c>
      <c r="B41" s="156">
        <v>8</v>
      </c>
      <c r="C41" s="155"/>
      <c r="D41" s="155"/>
      <c r="E41" s="157"/>
      <c r="F41" s="158"/>
      <c r="G41" s="153"/>
      <c r="H41" s="159"/>
      <c r="I41" s="319"/>
      <c r="J41" s="154"/>
      <c r="K41" s="90"/>
      <c r="L41" s="218"/>
      <c r="M41" s="349"/>
      <c r="N41" s="498"/>
      <c r="O41" s="499"/>
      <c r="P41" s="388">
        <f t="shared" si="24"/>
        <v>0</v>
      </c>
      <c r="Q41" s="251"/>
      <c r="R41" s="284"/>
      <c r="S41" s="285"/>
      <c r="T41" s="286"/>
      <c r="U41" s="287"/>
      <c r="V41" s="285"/>
      <c r="W41" s="288"/>
      <c r="X41" s="372" t="str">
        <f t="shared" si="15"/>
        <v/>
      </c>
      <c r="Y41" s="373" t="str">
        <f t="shared" si="25"/>
        <v/>
      </c>
      <c r="Z41" s="390">
        <f t="shared" si="16"/>
        <v>0</v>
      </c>
      <c r="AA41" s="251"/>
      <c r="AB41" s="284"/>
      <c r="AC41" s="285"/>
      <c r="AD41" s="286"/>
      <c r="AE41" s="287"/>
      <c r="AF41" s="285"/>
      <c r="AG41" s="288"/>
      <c r="AH41" s="374" t="str">
        <f t="shared" si="17"/>
        <v/>
      </c>
      <c r="AI41" s="373" t="str">
        <f t="shared" si="26"/>
        <v/>
      </c>
      <c r="AJ41" s="224"/>
      <c r="AK41" s="10" t="str">
        <f t="shared" si="27"/>
        <v>　</v>
      </c>
      <c r="AL41" s="11" t="str">
        <f t="shared" si="28"/>
        <v/>
      </c>
      <c r="AM41" s="11" t="str">
        <f t="shared" si="28"/>
        <v/>
      </c>
      <c r="AN41" s="11" t="str">
        <f t="shared" si="29"/>
        <v/>
      </c>
      <c r="AO41" s="235"/>
      <c r="AP41" s="342" t="str">
        <f t="shared" si="18"/>
        <v/>
      </c>
      <c r="AQ41" s="7">
        <f t="shared" si="19"/>
        <v>0</v>
      </c>
      <c r="AR41" s="343">
        <f t="shared" si="20"/>
        <v>0</v>
      </c>
      <c r="AS41" s="342" t="str">
        <f t="shared" si="21"/>
        <v/>
      </c>
      <c r="AT41" s="7">
        <f t="shared" si="22"/>
        <v>0</v>
      </c>
      <c r="AU41" s="343">
        <f t="shared" si="23"/>
        <v>0</v>
      </c>
      <c r="AV41" s="227"/>
      <c r="AW41" s="208"/>
      <c r="AX41" s="208"/>
    </row>
    <row r="42" spans="1:50" ht="15.95" customHeight="1" x14ac:dyDescent="0.15">
      <c r="A42" s="79" t="str">
        <f>IF(C42="","",COUNTA($G$11:$G$30)+COUNTA($G$34:G42))</f>
        <v/>
      </c>
      <c r="B42" s="156">
        <v>9</v>
      </c>
      <c r="C42" s="12"/>
      <c r="D42" s="12"/>
      <c r="E42" s="169"/>
      <c r="F42" s="314"/>
      <c r="G42" s="153"/>
      <c r="H42" s="159"/>
      <c r="I42" s="319"/>
      <c r="J42" s="154"/>
      <c r="K42" s="90"/>
      <c r="L42" s="218"/>
      <c r="M42" s="349"/>
      <c r="N42" s="498"/>
      <c r="O42" s="499"/>
      <c r="P42" s="388">
        <f t="shared" si="24"/>
        <v>0</v>
      </c>
      <c r="Q42" s="251"/>
      <c r="R42" s="284"/>
      <c r="S42" s="285"/>
      <c r="T42" s="286"/>
      <c r="U42" s="287"/>
      <c r="V42" s="285"/>
      <c r="W42" s="288"/>
      <c r="X42" s="372" t="str">
        <f t="shared" si="15"/>
        <v/>
      </c>
      <c r="Y42" s="373" t="str">
        <f t="shared" si="25"/>
        <v/>
      </c>
      <c r="Z42" s="390">
        <f t="shared" si="16"/>
        <v>0</v>
      </c>
      <c r="AA42" s="251"/>
      <c r="AB42" s="284"/>
      <c r="AC42" s="285"/>
      <c r="AD42" s="286"/>
      <c r="AE42" s="287"/>
      <c r="AF42" s="285"/>
      <c r="AG42" s="288"/>
      <c r="AH42" s="374" t="str">
        <f t="shared" si="17"/>
        <v/>
      </c>
      <c r="AI42" s="373" t="str">
        <f t="shared" si="26"/>
        <v/>
      </c>
      <c r="AJ42" s="227"/>
      <c r="AK42" s="10" t="str">
        <f t="shared" si="27"/>
        <v>　</v>
      </c>
      <c r="AL42" s="11" t="str">
        <f t="shared" si="28"/>
        <v/>
      </c>
      <c r="AM42" s="11" t="str">
        <f t="shared" si="28"/>
        <v/>
      </c>
      <c r="AN42" s="11" t="str">
        <f t="shared" si="29"/>
        <v/>
      </c>
      <c r="AO42" s="235"/>
      <c r="AP42" s="342" t="str">
        <f t="shared" si="18"/>
        <v/>
      </c>
      <c r="AQ42" s="7">
        <f t="shared" si="19"/>
        <v>0</v>
      </c>
      <c r="AR42" s="343">
        <f t="shared" si="20"/>
        <v>0</v>
      </c>
      <c r="AS42" s="342" t="str">
        <f t="shared" si="21"/>
        <v/>
      </c>
      <c r="AT42" s="7">
        <f t="shared" si="22"/>
        <v>0</v>
      </c>
      <c r="AU42" s="343">
        <f t="shared" si="23"/>
        <v>0</v>
      </c>
      <c r="AV42" s="227"/>
      <c r="AW42" s="208"/>
      <c r="AX42" s="208"/>
    </row>
    <row r="43" spans="1:50" ht="15.95" customHeight="1" x14ac:dyDescent="0.15">
      <c r="A43" s="79" t="str">
        <f>IF(C43="","",COUNTA($G$11:$G$30)+COUNTA($G$34:G43))</f>
        <v/>
      </c>
      <c r="B43" s="156">
        <v>10</v>
      </c>
      <c r="C43" s="155"/>
      <c r="D43" s="155"/>
      <c r="E43" s="157"/>
      <c r="F43" s="158"/>
      <c r="G43" s="153"/>
      <c r="H43" s="159"/>
      <c r="I43" s="319"/>
      <c r="J43" s="154"/>
      <c r="K43" s="90"/>
      <c r="L43" s="218"/>
      <c r="M43" s="349"/>
      <c r="N43" s="498"/>
      <c r="O43" s="499"/>
      <c r="P43" s="388">
        <f t="shared" si="24"/>
        <v>0</v>
      </c>
      <c r="Q43" s="251"/>
      <c r="R43" s="284"/>
      <c r="S43" s="285"/>
      <c r="T43" s="286"/>
      <c r="U43" s="287"/>
      <c r="V43" s="285"/>
      <c r="W43" s="288"/>
      <c r="X43" s="372" t="str">
        <f t="shared" si="15"/>
        <v/>
      </c>
      <c r="Y43" s="373" t="str">
        <f t="shared" si="25"/>
        <v/>
      </c>
      <c r="Z43" s="390">
        <f t="shared" si="16"/>
        <v>0</v>
      </c>
      <c r="AA43" s="251"/>
      <c r="AB43" s="284"/>
      <c r="AC43" s="285"/>
      <c r="AD43" s="286"/>
      <c r="AE43" s="287"/>
      <c r="AF43" s="285"/>
      <c r="AG43" s="288"/>
      <c r="AH43" s="374" t="str">
        <f t="shared" si="17"/>
        <v/>
      </c>
      <c r="AI43" s="373" t="str">
        <f t="shared" si="26"/>
        <v/>
      </c>
      <c r="AJ43" s="227"/>
      <c r="AK43" s="10" t="str">
        <f t="shared" si="27"/>
        <v>　</v>
      </c>
      <c r="AL43" s="11" t="str">
        <f t="shared" si="28"/>
        <v/>
      </c>
      <c r="AM43" s="11" t="str">
        <f t="shared" si="28"/>
        <v/>
      </c>
      <c r="AN43" s="11" t="str">
        <f t="shared" si="29"/>
        <v/>
      </c>
      <c r="AO43" s="235"/>
      <c r="AP43" s="342" t="str">
        <f t="shared" si="18"/>
        <v/>
      </c>
      <c r="AQ43" s="7">
        <f t="shared" si="19"/>
        <v>0</v>
      </c>
      <c r="AR43" s="343">
        <f t="shared" si="20"/>
        <v>0</v>
      </c>
      <c r="AS43" s="342" t="str">
        <f t="shared" si="21"/>
        <v/>
      </c>
      <c r="AT43" s="7">
        <f t="shared" si="22"/>
        <v>0</v>
      </c>
      <c r="AU43" s="343">
        <f t="shared" si="23"/>
        <v>0</v>
      </c>
      <c r="AV43" s="227"/>
      <c r="AW43" s="208"/>
      <c r="AX43" s="208"/>
    </row>
    <row r="44" spans="1:50" ht="15.95" customHeight="1" x14ac:dyDescent="0.15">
      <c r="A44" s="79" t="str">
        <f>IF(C44="","",COUNTA($G$11:$G$30)+COUNTA($G$34:G44))</f>
        <v/>
      </c>
      <c r="B44" s="156">
        <v>11</v>
      </c>
      <c r="C44" s="12"/>
      <c r="D44" s="12"/>
      <c r="E44" s="169"/>
      <c r="F44" s="314"/>
      <c r="G44" s="153"/>
      <c r="H44" s="159"/>
      <c r="I44" s="319"/>
      <c r="J44" s="154"/>
      <c r="K44" s="90"/>
      <c r="L44" s="218"/>
      <c r="M44" s="349"/>
      <c r="N44" s="498"/>
      <c r="O44" s="499"/>
      <c r="P44" s="388">
        <f t="shared" si="24"/>
        <v>0</v>
      </c>
      <c r="Q44" s="251"/>
      <c r="R44" s="284"/>
      <c r="S44" s="285"/>
      <c r="T44" s="286"/>
      <c r="U44" s="287"/>
      <c r="V44" s="285"/>
      <c r="W44" s="288"/>
      <c r="X44" s="372" t="str">
        <f t="shared" si="15"/>
        <v/>
      </c>
      <c r="Y44" s="373" t="str">
        <f t="shared" si="25"/>
        <v/>
      </c>
      <c r="Z44" s="390">
        <f t="shared" si="16"/>
        <v>0</v>
      </c>
      <c r="AA44" s="251"/>
      <c r="AB44" s="284"/>
      <c r="AC44" s="285"/>
      <c r="AD44" s="286"/>
      <c r="AE44" s="287"/>
      <c r="AF44" s="285"/>
      <c r="AG44" s="288"/>
      <c r="AH44" s="374" t="str">
        <f t="shared" si="17"/>
        <v/>
      </c>
      <c r="AI44" s="373" t="str">
        <f t="shared" si="26"/>
        <v/>
      </c>
      <c r="AJ44" s="227"/>
      <c r="AK44" s="10" t="str">
        <f t="shared" si="27"/>
        <v>　</v>
      </c>
      <c r="AL44" s="11" t="str">
        <f t="shared" si="28"/>
        <v/>
      </c>
      <c r="AM44" s="11" t="str">
        <f t="shared" si="28"/>
        <v/>
      </c>
      <c r="AN44" s="11" t="str">
        <f t="shared" si="29"/>
        <v/>
      </c>
      <c r="AO44" s="235"/>
      <c r="AP44" s="342" t="str">
        <f t="shared" si="18"/>
        <v/>
      </c>
      <c r="AQ44" s="7">
        <f t="shared" si="19"/>
        <v>0</v>
      </c>
      <c r="AR44" s="343">
        <f t="shared" si="20"/>
        <v>0</v>
      </c>
      <c r="AS44" s="342" t="str">
        <f t="shared" si="21"/>
        <v/>
      </c>
      <c r="AT44" s="7">
        <f t="shared" si="22"/>
        <v>0</v>
      </c>
      <c r="AU44" s="343">
        <f t="shared" si="23"/>
        <v>0</v>
      </c>
      <c r="AV44" s="227"/>
      <c r="AW44" s="208"/>
      <c r="AX44" s="208"/>
    </row>
    <row r="45" spans="1:50" ht="15.95" customHeight="1" x14ac:dyDescent="0.15">
      <c r="A45" s="79" t="str">
        <f>IF(C45="","",COUNTA($G$11:$G$30)+COUNTA($G$34:G45))</f>
        <v/>
      </c>
      <c r="B45" s="156">
        <v>12</v>
      </c>
      <c r="C45" s="155"/>
      <c r="D45" s="155"/>
      <c r="E45" s="157"/>
      <c r="F45" s="158"/>
      <c r="G45" s="153"/>
      <c r="H45" s="159"/>
      <c r="I45" s="319"/>
      <c r="J45" s="154"/>
      <c r="K45" s="90"/>
      <c r="L45" s="218"/>
      <c r="M45" s="349"/>
      <c r="N45" s="498"/>
      <c r="O45" s="499"/>
      <c r="P45" s="388">
        <f t="shared" si="24"/>
        <v>0</v>
      </c>
      <c r="Q45" s="251"/>
      <c r="R45" s="284"/>
      <c r="S45" s="285"/>
      <c r="T45" s="286"/>
      <c r="U45" s="287"/>
      <c r="V45" s="285"/>
      <c r="W45" s="288"/>
      <c r="X45" s="372" t="str">
        <f t="shared" si="15"/>
        <v/>
      </c>
      <c r="Y45" s="373" t="str">
        <f t="shared" si="25"/>
        <v/>
      </c>
      <c r="Z45" s="390">
        <f t="shared" si="16"/>
        <v>0</v>
      </c>
      <c r="AA45" s="251"/>
      <c r="AB45" s="284"/>
      <c r="AC45" s="285"/>
      <c r="AD45" s="286"/>
      <c r="AE45" s="287"/>
      <c r="AF45" s="285"/>
      <c r="AG45" s="288"/>
      <c r="AH45" s="374" t="str">
        <f t="shared" si="17"/>
        <v/>
      </c>
      <c r="AI45" s="373" t="str">
        <f t="shared" si="26"/>
        <v/>
      </c>
      <c r="AJ45" s="227"/>
      <c r="AK45" s="10" t="str">
        <f t="shared" si="27"/>
        <v>　</v>
      </c>
      <c r="AL45" s="11" t="str">
        <f t="shared" si="28"/>
        <v/>
      </c>
      <c r="AM45" s="11" t="str">
        <f t="shared" si="28"/>
        <v/>
      </c>
      <c r="AN45" s="11" t="str">
        <f t="shared" si="29"/>
        <v/>
      </c>
      <c r="AO45" s="235"/>
      <c r="AP45" s="342" t="str">
        <f t="shared" si="18"/>
        <v/>
      </c>
      <c r="AQ45" s="7">
        <f t="shared" si="19"/>
        <v>0</v>
      </c>
      <c r="AR45" s="343">
        <f t="shared" si="20"/>
        <v>0</v>
      </c>
      <c r="AS45" s="342" t="str">
        <f t="shared" si="21"/>
        <v/>
      </c>
      <c r="AT45" s="7">
        <f t="shared" si="22"/>
        <v>0</v>
      </c>
      <c r="AU45" s="343">
        <f t="shared" si="23"/>
        <v>0</v>
      </c>
      <c r="AV45" s="227"/>
      <c r="AW45" s="208"/>
      <c r="AX45" s="208"/>
    </row>
    <row r="46" spans="1:50" ht="15.95" customHeight="1" x14ac:dyDescent="0.15">
      <c r="A46" s="79" t="str">
        <f>IF(C46="","",COUNTA($G$11:$G$30)+COUNTA($G$34:G46))</f>
        <v/>
      </c>
      <c r="B46" s="156">
        <v>13</v>
      </c>
      <c r="C46" s="12"/>
      <c r="D46" s="12"/>
      <c r="E46" s="169"/>
      <c r="F46" s="314"/>
      <c r="G46" s="153"/>
      <c r="H46" s="159"/>
      <c r="I46" s="319"/>
      <c r="J46" s="154"/>
      <c r="K46" s="90"/>
      <c r="L46" s="218"/>
      <c r="M46" s="349"/>
      <c r="N46" s="498"/>
      <c r="O46" s="499"/>
      <c r="P46" s="388">
        <f t="shared" si="24"/>
        <v>0</v>
      </c>
      <c r="Q46" s="251"/>
      <c r="R46" s="284"/>
      <c r="S46" s="285"/>
      <c r="T46" s="286"/>
      <c r="U46" s="287"/>
      <c r="V46" s="285"/>
      <c r="W46" s="288"/>
      <c r="X46" s="372" t="str">
        <f t="shared" si="15"/>
        <v/>
      </c>
      <c r="Y46" s="373" t="str">
        <f t="shared" si="25"/>
        <v/>
      </c>
      <c r="Z46" s="390">
        <f t="shared" si="16"/>
        <v>0</v>
      </c>
      <c r="AA46" s="251"/>
      <c r="AB46" s="284"/>
      <c r="AC46" s="285"/>
      <c r="AD46" s="286"/>
      <c r="AE46" s="287"/>
      <c r="AF46" s="285"/>
      <c r="AG46" s="288"/>
      <c r="AH46" s="374" t="str">
        <f t="shared" si="17"/>
        <v/>
      </c>
      <c r="AI46" s="373" t="str">
        <f t="shared" si="26"/>
        <v/>
      </c>
      <c r="AJ46" s="227"/>
      <c r="AK46" s="10" t="str">
        <f t="shared" si="27"/>
        <v>　</v>
      </c>
      <c r="AL46" s="11" t="str">
        <f t="shared" si="28"/>
        <v/>
      </c>
      <c r="AM46" s="11" t="str">
        <f t="shared" si="28"/>
        <v/>
      </c>
      <c r="AN46" s="11" t="str">
        <f t="shared" si="29"/>
        <v/>
      </c>
      <c r="AO46" s="235"/>
      <c r="AP46" s="342" t="str">
        <f t="shared" si="18"/>
        <v/>
      </c>
      <c r="AQ46" s="7">
        <f t="shared" si="19"/>
        <v>0</v>
      </c>
      <c r="AR46" s="343">
        <f t="shared" si="20"/>
        <v>0</v>
      </c>
      <c r="AS46" s="342" t="str">
        <f t="shared" si="21"/>
        <v/>
      </c>
      <c r="AT46" s="7">
        <f t="shared" si="22"/>
        <v>0</v>
      </c>
      <c r="AU46" s="343">
        <f t="shared" si="23"/>
        <v>0</v>
      </c>
      <c r="AV46" s="227"/>
      <c r="AW46" s="208"/>
      <c r="AX46" s="208"/>
    </row>
    <row r="47" spans="1:50" ht="15.95" customHeight="1" x14ac:dyDescent="0.15">
      <c r="A47" s="79" t="str">
        <f>IF(C47="","",COUNTA($G$11:$G$30)+COUNTA($G$34:G47))</f>
        <v/>
      </c>
      <c r="B47" s="156">
        <v>14</v>
      </c>
      <c r="C47" s="155"/>
      <c r="D47" s="155"/>
      <c r="E47" s="157"/>
      <c r="F47" s="158"/>
      <c r="G47" s="153"/>
      <c r="H47" s="159"/>
      <c r="I47" s="319"/>
      <c r="J47" s="154"/>
      <c r="K47" s="90"/>
      <c r="L47" s="218"/>
      <c r="M47" s="349"/>
      <c r="N47" s="498"/>
      <c r="O47" s="499"/>
      <c r="P47" s="388">
        <f t="shared" si="24"/>
        <v>0</v>
      </c>
      <c r="Q47" s="251"/>
      <c r="R47" s="284"/>
      <c r="S47" s="285"/>
      <c r="T47" s="286"/>
      <c r="U47" s="287"/>
      <c r="V47" s="285"/>
      <c r="W47" s="288"/>
      <c r="X47" s="372" t="str">
        <f t="shared" si="15"/>
        <v/>
      </c>
      <c r="Y47" s="373" t="str">
        <f t="shared" si="25"/>
        <v/>
      </c>
      <c r="Z47" s="390">
        <f t="shared" si="16"/>
        <v>0</v>
      </c>
      <c r="AA47" s="251"/>
      <c r="AB47" s="284"/>
      <c r="AC47" s="285"/>
      <c r="AD47" s="286"/>
      <c r="AE47" s="287"/>
      <c r="AF47" s="285"/>
      <c r="AG47" s="288"/>
      <c r="AH47" s="374" t="str">
        <f t="shared" si="17"/>
        <v/>
      </c>
      <c r="AI47" s="373" t="str">
        <f t="shared" si="26"/>
        <v/>
      </c>
      <c r="AJ47" s="227"/>
      <c r="AK47" s="10" t="str">
        <f t="shared" si="27"/>
        <v>　</v>
      </c>
      <c r="AL47" s="11" t="str">
        <f t="shared" si="28"/>
        <v/>
      </c>
      <c r="AM47" s="11" t="str">
        <f t="shared" si="28"/>
        <v/>
      </c>
      <c r="AN47" s="11" t="str">
        <f t="shared" si="29"/>
        <v/>
      </c>
      <c r="AO47" s="235"/>
      <c r="AP47" s="342" t="str">
        <f t="shared" si="18"/>
        <v/>
      </c>
      <c r="AQ47" s="7">
        <f t="shared" si="19"/>
        <v>0</v>
      </c>
      <c r="AR47" s="343">
        <f t="shared" si="20"/>
        <v>0</v>
      </c>
      <c r="AS47" s="342" t="str">
        <f t="shared" si="21"/>
        <v/>
      </c>
      <c r="AT47" s="7">
        <f t="shared" si="22"/>
        <v>0</v>
      </c>
      <c r="AU47" s="343">
        <f t="shared" si="23"/>
        <v>0</v>
      </c>
      <c r="AV47" s="227"/>
      <c r="AW47" s="208"/>
      <c r="AX47" s="208"/>
    </row>
    <row r="48" spans="1:50" ht="15.95" customHeight="1" x14ac:dyDescent="0.15">
      <c r="A48" s="79" t="str">
        <f>IF(C48="","",COUNTA($G$11:$G$30)+COUNTA($G$34:G48))</f>
        <v/>
      </c>
      <c r="B48" s="156">
        <v>15</v>
      </c>
      <c r="C48" s="12"/>
      <c r="D48" s="12"/>
      <c r="E48" s="169"/>
      <c r="F48" s="314"/>
      <c r="G48" s="153"/>
      <c r="H48" s="159"/>
      <c r="I48" s="319"/>
      <c r="J48" s="154"/>
      <c r="K48" s="90"/>
      <c r="L48" s="218"/>
      <c r="M48" s="349"/>
      <c r="N48" s="498"/>
      <c r="O48" s="499"/>
      <c r="P48" s="388">
        <f t="shared" si="24"/>
        <v>0</v>
      </c>
      <c r="Q48" s="251"/>
      <c r="R48" s="284"/>
      <c r="S48" s="285"/>
      <c r="T48" s="286"/>
      <c r="U48" s="287"/>
      <c r="V48" s="285"/>
      <c r="W48" s="288"/>
      <c r="X48" s="372" t="str">
        <f t="shared" si="15"/>
        <v/>
      </c>
      <c r="Y48" s="373" t="str">
        <f t="shared" si="25"/>
        <v/>
      </c>
      <c r="Z48" s="390">
        <f t="shared" si="16"/>
        <v>0</v>
      </c>
      <c r="AA48" s="251"/>
      <c r="AB48" s="284"/>
      <c r="AC48" s="285"/>
      <c r="AD48" s="286"/>
      <c r="AE48" s="287"/>
      <c r="AF48" s="285"/>
      <c r="AG48" s="288"/>
      <c r="AH48" s="374" t="str">
        <f t="shared" si="17"/>
        <v/>
      </c>
      <c r="AI48" s="373" t="str">
        <f t="shared" si="26"/>
        <v/>
      </c>
      <c r="AJ48" s="224"/>
      <c r="AK48" s="10" t="str">
        <f t="shared" si="27"/>
        <v>　</v>
      </c>
      <c r="AL48" s="11" t="str">
        <f t="shared" si="28"/>
        <v/>
      </c>
      <c r="AM48" s="11" t="str">
        <f t="shared" si="28"/>
        <v/>
      </c>
      <c r="AN48" s="11" t="str">
        <f t="shared" si="29"/>
        <v/>
      </c>
      <c r="AO48" s="235"/>
      <c r="AP48" s="342" t="str">
        <f t="shared" si="18"/>
        <v/>
      </c>
      <c r="AQ48" s="7">
        <f t="shared" si="19"/>
        <v>0</v>
      </c>
      <c r="AR48" s="343">
        <f t="shared" si="20"/>
        <v>0</v>
      </c>
      <c r="AS48" s="342" t="str">
        <f t="shared" si="21"/>
        <v/>
      </c>
      <c r="AT48" s="7">
        <f t="shared" si="22"/>
        <v>0</v>
      </c>
      <c r="AU48" s="343">
        <f t="shared" si="23"/>
        <v>0</v>
      </c>
      <c r="AV48" s="227"/>
      <c r="AW48" s="208"/>
      <c r="AX48" s="208"/>
    </row>
    <row r="49" spans="1:50" ht="15.95" customHeight="1" x14ac:dyDescent="0.15">
      <c r="A49" s="79" t="str">
        <f>IF(C49="","",COUNTA($G$11:$G$30)+COUNTA($G$34:G49))</f>
        <v/>
      </c>
      <c r="B49" s="156">
        <v>16</v>
      </c>
      <c r="C49" s="155"/>
      <c r="D49" s="155"/>
      <c r="E49" s="157"/>
      <c r="F49" s="158"/>
      <c r="G49" s="153"/>
      <c r="H49" s="159"/>
      <c r="I49" s="319"/>
      <c r="J49" s="154"/>
      <c r="K49" s="90"/>
      <c r="L49" s="218"/>
      <c r="M49" s="349"/>
      <c r="N49" s="498"/>
      <c r="O49" s="499"/>
      <c r="P49" s="388">
        <f t="shared" si="24"/>
        <v>0</v>
      </c>
      <c r="Q49" s="251"/>
      <c r="R49" s="284"/>
      <c r="S49" s="285"/>
      <c r="T49" s="286"/>
      <c r="U49" s="287"/>
      <c r="V49" s="285"/>
      <c r="W49" s="288"/>
      <c r="X49" s="372" t="str">
        <f t="shared" si="15"/>
        <v/>
      </c>
      <c r="Y49" s="373" t="str">
        <f t="shared" si="25"/>
        <v/>
      </c>
      <c r="Z49" s="390">
        <f t="shared" si="16"/>
        <v>0</v>
      </c>
      <c r="AA49" s="251"/>
      <c r="AB49" s="284"/>
      <c r="AC49" s="285"/>
      <c r="AD49" s="286"/>
      <c r="AE49" s="287"/>
      <c r="AF49" s="285"/>
      <c r="AG49" s="288"/>
      <c r="AH49" s="374" t="str">
        <f t="shared" si="17"/>
        <v/>
      </c>
      <c r="AI49" s="373" t="str">
        <f t="shared" si="26"/>
        <v/>
      </c>
      <c r="AJ49" s="224"/>
      <c r="AK49" s="10" t="str">
        <f t="shared" si="27"/>
        <v>　</v>
      </c>
      <c r="AL49" s="11" t="str">
        <f t="shared" si="28"/>
        <v/>
      </c>
      <c r="AM49" s="11" t="str">
        <f t="shared" si="28"/>
        <v/>
      </c>
      <c r="AN49" s="11" t="str">
        <f t="shared" si="29"/>
        <v/>
      </c>
      <c r="AO49" s="235"/>
      <c r="AP49" s="342" t="str">
        <f t="shared" si="18"/>
        <v/>
      </c>
      <c r="AQ49" s="7">
        <f t="shared" si="19"/>
        <v>0</v>
      </c>
      <c r="AR49" s="343">
        <f t="shared" si="20"/>
        <v>0</v>
      </c>
      <c r="AS49" s="342" t="str">
        <f t="shared" si="21"/>
        <v/>
      </c>
      <c r="AT49" s="7">
        <f t="shared" si="22"/>
        <v>0</v>
      </c>
      <c r="AU49" s="343">
        <f t="shared" si="23"/>
        <v>0</v>
      </c>
      <c r="AV49" s="227"/>
      <c r="AW49" s="208"/>
      <c r="AX49" s="208"/>
    </row>
    <row r="50" spans="1:50" hidden="1" x14ac:dyDescent="0.15">
      <c r="A50" s="79" t="str">
        <f>IF(C50="","",COUNTA($G$11:$G$30)+COUNTA($G$34:G50))</f>
        <v/>
      </c>
      <c r="B50" s="156">
        <v>17</v>
      </c>
      <c r="C50" s="12"/>
      <c r="D50" s="12"/>
      <c r="E50" s="169"/>
      <c r="F50" s="314"/>
      <c r="G50" s="153"/>
      <c r="H50" s="159"/>
      <c r="I50" s="319"/>
      <c r="J50" s="154"/>
      <c r="K50" s="90"/>
      <c r="L50" s="218"/>
      <c r="M50" s="349"/>
      <c r="N50" s="498"/>
      <c r="O50" s="499"/>
      <c r="P50" s="375">
        <f t="shared" si="24"/>
        <v>0</v>
      </c>
      <c r="Q50" s="251"/>
      <c r="R50" s="284"/>
      <c r="S50" s="285"/>
      <c r="T50" s="286"/>
      <c r="U50" s="287"/>
      <c r="V50" s="285"/>
      <c r="W50" s="288"/>
      <c r="X50" s="372" t="str">
        <f t="shared" si="15"/>
        <v/>
      </c>
      <c r="Y50" s="373" t="str">
        <f t="shared" si="25"/>
        <v/>
      </c>
      <c r="Z50" s="359">
        <f t="shared" si="16"/>
        <v>0</v>
      </c>
      <c r="AA50" s="251"/>
      <c r="AB50" s="284"/>
      <c r="AC50" s="285"/>
      <c r="AD50" s="286"/>
      <c r="AE50" s="287"/>
      <c r="AF50" s="285"/>
      <c r="AG50" s="288"/>
      <c r="AH50" s="374" t="str">
        <f t="shared" si="17"/>
        <v/>
      </c>
      <c r="AI50" s="373" t="str">
        <f t="shared" si="26"/>
        <v/>
      </c>
      <c r="AJ50" s="227"/>
      <c r="AK50" s="10" t="str">
        <f t="shared" si="27"/>
        <v>　</v>
      </c>
      <c r="AL50" s="11" t="str">
        <f t="shared" si="28"/>
        <v/>
      </c>
      <c r="AM50" s="11" t="str">
        <f t="shared" si="28"/>
        <v/>
      </c>
      <c r="AN50" s="11" t="str">
        <f t="shared" si="29"/>
        <v/>
      </c>
      <c r="AO50" s="235"/>
      <c r="AP50" s="342" t="str">
        <f t="shared" si="18"/>
        <v/>
      </c>
      <c r="AQ50" s="7">
        <f t="shared" si="19"/>
        <v>0</v>
      </c>
      <c r="AR50" s="343">
        <f t="shared" si="20"/>
        <v>0</v>
      </c>
      <c r="AS50" s="342" t="str">
        <f t="shared" si="21"/>
        <v/>
      </c>
      <c r="AT50" s="7">
        <f t="shared" si="22"/>
        <v>0</v>
      </c>
      <c r="AU50" s="343">
        <f t="shared" si="23"/>
        <v>0</v>
      </c>
      <c r="AV50" s="227"/>
      <c r="AW50" s="208"/>
      <c r="AX50" s="208"/>
    </row>
    <row r="51" spans="1:50" hidden="1" x14ac:dyDescent="0.15">
      <c r="A51" s="79" t="str">
        <f>IF(C51="","",COUNTA($G$11:$G$30)+COUNTA($G$34:G51))</f>
        <v/>
      </c>
      <c r="B51" s="156">
        <v>18</v>
      </c>
      <c r="C51" s="155"/>
      <c r="D51" s="155"/>
      <c r="E51" s="157"/>
      <c r="F51" s="158"/>
      <c r="G51" s="153"/>
      <c r="H51" s="159"/>
      <c r="I51" s="319"/>
      <c r="J51" s="154"/>
      <c r="K51" s="90"/>
      <c r="L51" s="218"/>
      <c r="M51" s="349"/>
      <c r="N51" s="498"/>
      <c r="O51" s="499"/>
      <c r="P51" s="375">
        <f t="shared" si="24"/>
        <v>0</v>
      </c>
      <c r="Q51" s="251"/>
      <c r="R51" s="284"/>
      <c r="S51" s="285"/>
      <c r="T51" s="286"/>
      <c r="U51" s="287"/>
      <c r="V51" s="285"/>
      <c r="W51" s="288"/>
      <c r="X51" s="372" t="str">
        <f t="shared" si="15"/>
        <v/>
      </c>
      <c r="Y51" s="373" t="str">
        <f t="shared" si="25"/>
        <v/>
      </c>
      <c r="Z51" s="359">
        <f t="shared" si="16"/>
        <v>0</v>
      </c>
      <c r="AA51" s="251"/>
      <c r="AB51" s="284"/>
      <c r="AC51" s="285"/>
      <c r="AD51" s="286"/>
      <c r="AE51" s="287"/>
      <c r="AF51" s="285"/>
      <c r="AG51" s="288"/>
      <c r="AH51" s="374" t="str">
        <f t="shared" si="17"/>
        <v/>
      </c>
      <c r="AI51" s="373" t="str">
        <f t="shared" si="26"/>
        <v/>
      </c>
      <c r="AJ51" s="227"/>
      <c r="AK51" s="10" t="str">
        <f t="shared" si="27"/>
        <v>　</v>
      </c>
      <c r="AL51" s="11" t="str">
        <f t="shared" si="28"/>
        <v/>
      </c>
      <c r="AM51" s="11" t="str">
        <f t="shared" si="28"/>
        <v/>
      </c>
      <c r="AN51" s="11" t="str">
        <f t="shared" si="29"/>
        <v/>
      </c>
      <c r="AO51" s="235"/>
      <c r="AP51" s="342" t="str">
        <f t="shared" si="18"/>
        <v/>
      </c>
      <c r="AQ51" s="7">
        <f t="shared" si="19"/>
        <v>0</v>
      </c>
      <c r="AR51" s="343">
        <f t="shared" si="20"/>
        <v>0</v>
      </c>
      <c r="AS51" s="342" t="str">
        <f t="shared" si="21"/>
        <v/>
      </c>
      <c r="AT51" s="7">
        <f t="shared" si="22"/>
        <v>0</v>
      </c>
      <c r="AU51" s="343">
        <f t="shared" si="23"/>
        <v>0</v>
      </c>
      <c r="AV51" s="227"/>
      <c r="AW51" s="208"/>
      <c r="AX51" s="208"/>
    </row>
    <row r="52" spans="1:50" hidden="1" x14ac:dyDescent="0.15">
      <c r="A52" s="79" t="str">
        <f>IF(C52="","",COUNTA($G$11:$G$30)+COUNTA($G$34:G52))</f>
        <v/>
      </c>
      <c r="B52" s="156">
        <v>19</v>
      </c>
      <c r="C52" s="12"/>
      <c r="D52" s="12"/>
      <c r="E52" s="169"/>
      <c r="F52" s="314"/>
      <c r="G52" s="153"/>
      <c r="H52" s="159"/>
      <c r="I52" s="319"/>
      <c r="J52" s="154"/>
      <c r="K52" s="90"/>
      <c r="L52" s="218"/>
      <c r="M52" s="349"/>
      <c r="N52" s="498"/>
      <c r="O52" s="499"/>
      <c r="P52" s="375">
        <f t="shared" si="24"/>
        <v>0</v>
      </c>
      <c r="Q52" s="251"/>
      <c r="R52" s="284"/>
      <c r="S52" s="285"/>
      <c r="T52" s="286"/>
      <c r="U52" s="287"/>
      <c r="V52" s="285"/>
      <c r="W52" s="288"/>
      <c r="X52" s="372" t="str">
        <f t="shared" si="15"/>
        <v/>
      </c>
      <c r="Y52" s="373" t="str">
        <f t="shared" si="25"/>
        <v/>
      </c>
      <c r="Z52" s="359">
        <f t="shared" si="16"/>
        <v>0</v>
      </c>
      <c r="AA52" s="251"/>
      <c r="AB52" s="284"/>
      <c r="AC52" s="285"/>
      <c r="AD52" s="286"/>
      <c r="AE52" s="287"/>
      <c r="AF52" s="285"/>
      <c r="AG52" s="288"/>
      <c r="AH52" s="374" t="str">
        <f t="shared" si="17"/>
        <v/>
      </c>
      <c r="AI52" s="373" t="str">
        <f t="shared" si="26"/>
        <v/>
      </c>
      <c r="AJ52" s="227"/>
      <c r="AK52" s="10" t="str">
        <f t="shared" si="27"/>
        <v>　</v>
      </c>
      <c r="AL52" s="11" t="str">
        <f t="shared" si="28"/>
        <v/>
      </c>
      <c r="AM52" s="11" t="str">
        <f t="shared" si="28"/>
        <v/>
      </c>
      <c r="AN52" s="11" t="str">
        <f t="shared" si="29"/>
        <v/>
      </c>
      <c r="AO52" s="235"/>
      <c r="AP52" s="342" t="str">
        <f t="shared" si="18"/>
        <v/>
      </c>
      <c r="AQ52" s="7">
        <f t="shared" si="19"/>
        <v>0</v>
      </c>
      <c r="AR52" s="343">
        <f t="shared" si="20"/>
        <v>0</v>
      </c>
      <c r="AS52" s="342" t="str">
        <f t="shared" si="21"/>
        <v/>
      </c>
      <c r="AT52" s="7">
        <f t="shared" si="22"/>
        <v>0</v>
      </c>
      <c r="AU52" s="343">
        <f t="shared" si="23"/>
        <v>0</v>
      </c>
      <c r="AV52" s="227"/>
      <c r="AW52" s="208"/>
      <c r="AX52" s="208"/>
    </row>
    <row r="53" spans="1:50" hidden="1" x14ac:dyDescent="0.15">
      <c r="A53" s="79" t="str">
        <f>IF(C53="","",COUNTA($G$11:$G$30)+COUNTA($G$34:G53))</f>
        <v/>
      </c>
      <c r="B53" s="156">
        <v>20</v>
      </c>
      <c r="C53" s="155"/>
      <c r="D53" s="155"/>
      <c r="E53" s="157"/>
      <c r="F53" s="158"/>
      <c r="G53" s="153"/>
      <c r="H53" s="159"/>
      <c r="I53" s="319"/>
      <c r="J53" s="154"/>
      <c r="K53" s="90"/>
      <c r="L53" s="218"/>
      <c r="M53" s="349"/>
      <c r="N53" s="498"/>
      <c r="O53" s="499"/>
      <c r="P53" s="375">
        <f t="shared" si="24"/>
        <v>0</v>
      </c>
      <c r="Q53" s="251"/>
      <c r="R53" s="284"/>
      <c r="S53" s="285"/>
      <c r="T53" s="286"/>
      <c r="U53" s="287"/>
      <c r="V53" s="285"/>
      <c r="W53" s="288"/>
      <c r="X53" s="372" t="str">
        <f t="shared" si="15"/>
        <v/>
      </c>
      <c r="Y53" s="373" t="str">
        <f t="shared" si="25"/>
        <v/>
      </c>
      <c r="Z53" s="359">
        <f t="shared" si="16"/>
        <v>0</v>
      </c>
      <c r="AA53" s="251"/>
      <c r="AB53" s="284"/>
      <c r="AC53" s="285"/>
      <c r="AD53" s="286"/>
      <c r="AE53" s="287"/>
      <c r="AF53" s="285"/>
      <c r="AG53" s="288"/>
      <c r="AH53" s="374" t="str">
        <f t="shared" si="17"/>
        <v/>
      </c>
      <c r="AI53" s="373" t="str">
        <f t="shared" si="26"/>
        <v/>
      </c>
      <c r="AJ53" s="227"/>
      <c r="AK53" s="10" t="str">
        <f t="shared" si="27"/>
        <v>　</v>
      </c>
      <c r="AL53" s="11" t="str">
        <f t="shared" si="28"/>
        <v/>
      </c>
      <c r="AM53" s="11" t="str">
        <f t="shared" si="28"/>
        <v/>
      </c>
      <c r="AN53" s="11" t="str">
        <f t="shared" si="29"/>
        <v/>
      </c>
      <c r="AO53" s="235"/>
      <c r="AP53" s="344" t="str">
        <f t="shared" si="18"/>
        <v/>
      </c>
      <c r="AQ53" s="345">
        <f t="shared" si="19"/>
        <v>0</v>
      </c>
      <c r="AR53" s="346">
        <f t="shared" si="20"/>
        <v>0</v>
      </c>
      <c r="AS53" s="344" t="str">
        <f t="shared" si="21"/>
        <v/>
      </c>
      <c r="AT53" s="345">
        <f t="shared" si="22"/>
        <v>0</v>
      </c>
      <c r="AU53" s="346">
        <f t="shared" si="23"/>
        <v>0</v>
      </c>
      <c r="AV53" s="227"/>
      <c r="AW53" s="208"/>
      <c r="AX53" s="208"/>
    </row>
    <row r="54" spans="1:50" ht="12" customHeight="1" x14ac:dyDescent="0.15">
      <c r="A54" s="79"/>
      <c r="B54" s="79"/>
      <c r="C54" s="79"/>
      <c r="D54" s="79"/>
      <c r="E54" s="79"/>
      <c r="F54" s="79"/>
      <c r="G54" s="79"/>
      <c r="H54" s="79"/>
      <c r="I54" s="79"/>
      <c r="J54" s="79"/>
      <c r="K54" s="79"/>
      <c r="L54" s="209"/>
      <c r="M54" s="209"/>
      <c r="N54" s="497"/>
      <c r="O54" s="497"/>
      <c r="P54" s="321"/>
      <c r="Q54" s="209"/>
      <c r="R54" s="209"/>
      <c r="S54" s="209"/>
      <c r="T54" s="209"/>
      <c r="U54" s="209"/>
      <c r="V54" s="209"/>
      <c r="W54" s="209"/>
      <c r="X54" s="209"/>
      <c r="Y54" s="209"/>
      <c r="Z54" s="321"/>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27"/>
      <c r="AW54" s="208"/>
      <c r="AX54" s="208"/>
    </row>
    <row r="55" spans="1:50" ht="9.9499999999999993" customHeight="1" thickBot="1" x14ac:dyDescent="0.2">
      <c r="A55" s="79"/>
      <c r="B55" s="79"/>
      <c r="C55" s="576" t="s">
        <v>976</v>
      </c>
      <c r="D55" s="91" t="s">
        <v>1148</v>
      </c>
      <c r="E55" s="266" t="s">
        <v>1147</v>
      </c>
      <c r="F55" s="92" t="s">
        <v>1250</v>
      </c>
      <c r="G55" s="266" t="s">
        <v>1251</v>
      </c>
      <c r="H55" s="578" t="s">
        <v>49</v>
      </c>
      <c r="K55" s="89"/>
      <c r="L55" s="214"/>
      <c r="M55" s="214"/>
      <c r="N55" s="214"/>
      <c r="O55" s="214"/>
      <c r="P55" s="295"/>
      <c r="Q55" s="216"/>
      <c r="R55" s="208"/>
      <c r="S55" s="208"/>
      <c r="T55" s="208"/>
      <c r="U55" s="208"/>
      <c r="V55" s="208"/>
      <c r="W55" s="208"/>
      <c r="X55" s="208"/>
      <c r="Y55" s="208"/>
      <c r="Z55" s="330"/>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27"/>
      <c r="AW55" s="208"/>
      <c r="AX55" s="208"/>
    </row>
    <row r="56" spans="1:50" ht="9.9499999999999993" customHeight="1" x14ac:dyDescent="0.15">
      <c r="A56" s="79"/>
      <c r="B56" s="79"/>
      <c r="C56" s="577"/>
      <c r="D56" s="93">
        <v>3000</v>
      </c>
      <c r="E56" s="261">
        <v>4000</v>
      </c>
      <c r="F56" s="94">
        <v>1000</v>
      </c>
      <c r="G56" s="262">
        <v>8000</v>
      </c>
      <c r="H56" s="579"/>
      <c r="K56" s="89"/>
      <c r="L56" s="214"/>
      <c r="M56" s="214"/>
      <c r="N56" s="214"/>
      <c r="O56" s="214"/>
      <c r="P56" s="296" t="s">
        <v>1158</v>
      </c>
      <c r="Q56" s="302" t="s">
        <v>9</v>
      </c>
      <c r="R56" s="580" t="s">
        <v>962</v>
      </c>
      <c r="S56" s="581"/>
      <c r="T56" s="303" t="s">
        <v>1252</v>
      </c>
      <c r="U56" s="580" t="s">
        <v>963</v>
      </c>
      <c r="V56" s="581"/>
      <c r="W56" s="304" t="s">
        <v>1252</v>
      </c>
      <c r="X56" s="305" t="s">
        <v>10</v>
      </c>
      <c r="Y56" s="208"/>
      <c r="Z56" s="331"/>
      <c r="AA56" s="209"/>
      <c r="AB56" s="209"/>
      <c r="AC56" s="209"/>
      <c r="AD56" s="209"/>
      <c r="AE56" s="209"/>
      <c r="AF56" s="209"/>
      <c r="AG56" s="209"/>
      <c r="AH56" s="209"/>
      <c r="AI56" s="209"/>
      <c r="AJ56" s="209"/>
      <c r="AK56" s="209"/>
      <c r="AL56" s="209"/>
      <c r="AM56" s="209"/>
      <c r="AN56" s="209"/>
      <c r="AO56" s="209"/>
      <c r="AP56" s="209"/>
      <c r="AQ56" s="209"/>
      <c r="AR56" s="209"/>
      <c r="AS56" s="209"/>
      <c r="AT56" s="209"/>
      <c r="AU56" s="209"/>
      <c r="AV56" s="227"/>
      <c r="AW56" s="208"/>
      <c r="AX56" s="208"/>
    </row>
    <row r="57" spans="1:50" ht="12" customHeight="1" x14ac:dyDescent="0.15">
      <c r="A57" s="79"/>
      <c r="B57" s="79"/>
      <c r="C57" s="264" t="s">
        <v>949</v>
      </c>
      <c r="D57" s="254">
        <f>COUNTA(H11:H30)-E57</f>
        <v>2</v>
      </c>
      <c r="E57" s="254">
        <f>COUNTA(I11:I30)</f>
        <v>2</v>
      </c>
      <c r="F57" s="254">
        <f>COUNTA(C11:C30)-D57-E57</f>
        <v>0</v>
      </c>
      <c r="G57" s="265">
        <f>IF(COUNTA(J11:J30)=0,0,1)</f>
        <v>1</v>
      </c>
      <c r="H57" s="45">
        <f>SUM(D57:F57)</f>
        <v>4</v>
      </c>
      <c r="K57" s="89"/>
      <c r="L57" s="214"/>
      <c r="M57" s="214"/>
      <c r="N57" s="214"/>
      <c r="O57" s="214"/>
      <c r="P57" s="355" t="s">
        <v>1174</v>
      </c>
      <c r="Q57" s="246" t="s">
        <v>19</v>
      </c>
      <c r="R57" s="587" t="s">
        <v>1253</v>
      </c>
      <c r="S57" s="588"/>
      <c r="T57" s="280" t="s">
        <v>23</v>
      </c>
      <c r="U57" s="589" t="s">
        <v>1254</v>
      </c>
      <c r="V57" s="590"/>
      <c r="W57" s="282" t="s">
        <v>23</v>
      </c>
      <c r="X57" s="297" t="str">
        <f>IF(Q57="","",IF(R57="",U57,IF(U57="",R57,IF(R57&gt;U57,U57,R57))))</f>
        <v>46.58</v>
      </c>
      <c r="Y57" s="208"/>
      <c r="Z57" s="332"/>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27"/>
      <c r="AW57" s="208"/>
      <c r="AX57" s="208"/>
    </row>
    <row r="58" spans="1:50" ht="12" customHeight="1" thickBot="1" x14ac:dyDescent="0.2">
      <c r="A58" s="80"/>
      <c r="B58" s="9"/>
      <c r="C58" s="267" t="s">
        <v>950</v>
      </c>
      <c r="D58" s="255">
        <f>COUNTA(H34:H53)-E58</f>
        <v>0</v>
      </c>
      <c r="E58" s="255">
        <f>COUNTA(I34:I53)</f>
        <v>0</v>
      </c>
      <c r="F58" s="255">
        <f>COUNTA(C34:C53)-D58-E58</f>
        <v>0</v>
      </c>
      <c r="G58" s="268">
        <f>IF(COUNTA(J34:J53)=0,0,1)</f>
        <v>0</v>
      </c>
      <c r="H58" s="46">
        <f>SUM(D58:F58)</f>
        <v>0</v>
      </c>
      <c r="I58" s="582" t="s">
        <v>1137</v>
      </c>
      <c r="J58" s="583"/>
      <c r="K58" s="89"/>
      <c r="L58" s="214"/>
      <c r="M58" s="214"/>
      <c r="N58" s="214"/>
      <c r="O58" s="214"/>
      <c r="P58" s="356" t="s">
        <v>1175</v>
      </c>
      <c r="Q58" s="298"/>
      <c r="R58" s="591"/>
      <c r="S58" s="592"/>
      <c r="T58" s="299"/>
      <c r="U58" s="593"/>
      <c r="V58" s="594"/>
      <c r="W58" s="300"/>
      <c r="X58" s="301" t="str">
        <f>IF(Q58="","",IF(R58="",U58,IF(U58="",R58,IF(R58&gt;U58,U58,R58))))</f>
        <v/>
      </c>
      <c r="Y58" s="208"/>
      <c r="Z58" s="332"/>
      <c r="AA58" s="209"/>
      <c r="AB58" s="209"/>
      <c r="AC58" s="209"/>
      <c r="AD58" s="209"/>
      <c r="AE58" s="209"/>
      <c r="AF58" s="209"/>
      <c r="AG58" s="209"/>
      <c r="AH58" s="209"/>
      <c r="AI58" s="209"/>
      <c r="AJ58" s="209"/>
      <c r="AK58" s="209"/>
      <c r="AL58" s="209"/>
      <c r="AM58" s="209"/>
      <c r="AN58" s="209"/>
      <c r="AO58" s="209"/>
      <c r="AP58" s="209"/>
      <c r="AQ58" s="209"/>
      <c r="AR58" s="209"/>
      <c r="AS58" s="209"/>
      <c r="AT58" s="209"/>
      <c r="AU58" s="209"/>
      <c r="AV58" s="227"/>
      <c r="AW58" s="208"/>
      <c r="AX58" s="208"/>
    </row>
    <row r="59" spans="1:50" ht="12" customHeight="1" x14ac:dyDescent="0.15">
      <c r="A59" s="80"/>
      <c r="B59" s="9"/>
      <c r="C59" s="269" t="s">
        <v>48</v>
      </c>
      <c r="D59" s="95">
        <f>$D$56*(D57+D58)</f>
        <v>6000</v>
      </c>
      <c r="E59" s="256">
        <f>$E$56*(E57+E58)</f>
        <v>8000</v>
      </c>
      <c r="F59" s="253">
        <f>$F$56*(F57+F58)</f>
        <v>0</v>
      </c>
      <c r="G59" s="315">
        <f>$G$56*(G57+G58)</f>
        <v>8000</v>
      </c>
      <c r="H59" s="31">
        <f>SUM(D59:G59)</f>
        <v>22000</v>
      </c>
      <c r="I59" s="582"/>
      <c r="J59" s="583"/>
      <c r="K59" s="89"/>
      <c r="L59" s="214"/>
      <c r="M59" s="214"/>
      <c r="N59" s="214"/>
      <c r="O59" s="214"/>
      <c r="P59" s="322"/>
      <c r="Q59" s="215"/>
      <c r="R59" s="215"/>
      <c r="S59" s="215"/>
      <c r="T59" s="215"/>
      <c r="U59" s="215"/>
      <c r="V59" s="215"/>
      <c r="W59" s="215"/>
      <c r="X59" s="215"/>
      <c r="Y59" s="215"/>
      <c r="Z59" s="322"/>
      <c r="AA59" s="209"/>
      <c r="AB59" s="209"/>
      <c r="AC59" s="209"/>
      <c r="AD59" s="209"/>
      <c r="AE59" s="209"/>
      <c r="AF59" s="209"/>
      <c r="AG59" s="209"/>
      <c r="AH59" s="209"/>
      <c r="AI59" s="209"/>
      <c r="AJ59" s="209"/>
      <c r="AK59" s="209"/>
      <c r="AL59" s="209"/>
      <c r="AM59" s="209"/>
      <c r="AN59" s="209"/>
      <c r="AO59" s="209"/>
      <c r="AP59" s="209"/>
      <c r="AQ59" s="209"/>
      <c r="AR59" s="209"/>
      <c r="AS59" s="209"/>
      <c r="AT59" s="209"/>
      <c r="AU59" s="209"/>
      <c r="AV59" s="227"/>
      <c r="AW59" s="208"/>
      <c r="AX59" s="208"/>
    </row>
    <row r="60" spans="1:50" ht="12" customHeight="1" x14ac:dyDescent="0.15">
      <c r="A60" s="80"/>
      <c r="B60" s="9"/>
      <c r="C60" s="89"/>
      <c r="D60" s="172"/>
      <c r="E60" s="172"/>
      <c r="F60" s="172"/>
      <c r="G60" s="172"/>
      <c r="H60" s="181"/>
      <c r="I60" s="49"/>
      <c r="J60" s="49"/>
      <c r="K60" s="9"/>
      <c r="L60" s="215"/>
      <c r="M60" s="215"/>
      <c r="N60" s="215"/>
      <c r="O60" s="215"/>
      <c r="P60" s="322"/>
      <c r="Q60" s="215"/>
      <c r="R60" s="215"/>
      <c r="S60" s="215"/>
      <c r="T60" s="215"/>
      <c r="U60" s="215"/>
      <c r="V60" s="215"/>
      <c r="W60" s="215"/>
      <c r="X60" s="215"/>
      <c r="Y60" s="215"/>
      <c r="Z60" s="322"/>
      <c r="AA60" s="209"/>
      <c r="AB60" s="209"/>
      <c r="AC60" s="209"/>
      <c r="AD60" s="209"/>
      <c r="AE60" s="209"/>
      <c r="AF60" s="209"/>
      <c r="AG60" s="209"/>
      <c r="AH60" s="209"/>
      <c r="AI60" s="209"/>
      <c r="AJ60" s="209"/>
      <c r="AK60" s="209"/>
      <c r="AL60" s="209"/>
      <c r="AM60" s="209"/>
      <c r="AN60" s="209"/>
      <c r="AO60" s="209"/>
      <c r="AP60" s="209"/>
      <c r="AQ60" s="209"/>
      <c r="AR60" s="209"/>
      <c r="AS60" s="209"/>
      <c r="AT60" s="209"/>
      <c r="AU60" s="209"/>
      <c r="AV60" s="227"/>
      <c r="AW60" s="208"/>
      <c r="AX60" s="208"/>
    </row>
    <row r="61" spans="1:50" s="9" customFormat="1" ht="11.1" customHeight="1" x14ac:dyDescent="0.15">
      <c r="A61" s="80"/>
      <c r="C61" s="263" t="s">
        <v>217</v>
      </c>
      <c r="D61" s="263" t="s">
        <v>1139</v>
      </c>
      <c r="E61" s="263" t="s">
        <v>1140</v>
      </c>
      <c r="F61" s="263" t="s">
        <v>1141</v>
      </c>
      <c r="G61" s="263" t="s">
        <v>9</v>
      </c>
      <c r="H61" s="263" t="s">
        <v>978</v>
      </c>
      <c r="I61" s="2"/>
      <c r="L61" s="215"/>
      <c r="M61" s="215"/>
      <c r="N61" s="215"/>
      <c r="O61" s="215"/>
      <c r="P61" s="322"/>
      <c r="Q61" s="215"/>
      <c r="R61" s="215"/>
      <c r="S61" s="215"/>
      <c r="T61" s="215"/>
      <c r="U61" s="215"/>
      <c r="V61" s="215"/>
      <c r="W61" s="215"/>
      <c r="X61" s="215"/>
      <c r="Y61" s="215"/>
      <c r="Z61" s="322"/>
      <c r="AA61" s="209"/>
      <c r="AB61" s="209"/>
      <c r="AC61" s="209"/>
      <c r="AD61" s="209"/>
      <c r="AE61" s="209"/>
      <c r="AF61" s="209"/>
      <c r="AG61" s="209"/>
      <c r="AH61" s="209"/>
      <c r="AI61" s="209"/>
      <c r="AJ61" s="209"/>
      <c r="AK61" s="209"/>
      <c r="AL61" s="209"/>
      <c r="AM61" s="209"/>
      <c r="AN61" s="209"/>
      <c r="AO61" s="209"/>
      <c r="AP61" s="209"/>
      <c r="AQ61" s="209"/>
      <c r="AR61" s="209"/>
      <c r="AS61" s="209"/>
      <c r="AT61" s="209"/>
      <c r="AU61" s="209"/>
      <c r="AV61" s="227"/>
      <c r="AW61" s="208"/>
      <c r="AX61" s="208"/>
    </row>
    <row r="62" spans="1:50" s="9" customFormat="1" ht="12" customHeight="1" x14ac:dyDescent="0.15">
      <c r="A62" s="80"/>
      <c r="B62" s="3"/>
      <c r="C62" s="82"/>
      <c r="D62" s="82"/>
      <c r="E62" s="82"/>
      <c r="F62" s="82"/>
      <c r="G62" s="82"/>
      <c r="H62" s="82"/>
      <c r="I62" s="2"/>
      <c r="J62" s="90"/>
      <c r="L62" s="215"/>
      <c r="M62" s="215"/>
      <c r="N62" s="215"/>
      <c r="O62" s="215"/>
      <c r="P62" s="322"/>
      <c r="Q62" s="215"/>
      <c r="R62" s="215"/>
      <c r="S62" s="217"/>
      <c r="T62" s="218"/>
      <c r="U62" s="219"/>
      <c r="V62" s="219"/>
      <c r="W62" s="220"/>
      <c r="X62" s="221"/>
      <c r="Y62" s="221"/>
      <c r="Z62" s="332"/>
      <c r="AA62" s="209"/>
      <c r="AB62" s="209"/>
      <c r="AC62" s="209"/>
      <c r="AD62" s="209"/>
      <c r="AE62" s="209"/>
      <c r="AF62" s="209"/>
      <c r="AG62" s="209"/>
      <c r="AH62" s="209"/>
      <c r="AI62" s="209"/>
      <c r="AJ62" s="209"/>
      <c r="AK62" s="209"/>
      <c r="AL62" s="209"/>
      <c r="AM62" s="209"/>
      <c r="AN62" s="209"/>
      <c r="AO62" s="209"/>
      <c r="AP62" s="209"/>
      <c r="AQ62" s="209"/>
      <c r="AR62" s="209"/>
      <c r="AS62" s="209"/>
      <c r="AT62" s="209"/>
      <c r="AU62" s="209"/>
      <c r="AV62" s="227"/>
      <c r="AW62" s="208"/>
      <c r="AX62" s="208"/>
    </row>
    <row r="63" spans="1:50" s="9" customFormat="1" x14ac:dyDescent="0.15">
      <c r="A63" s="81"/>
      <c r="B63" s="96"/>
      <c r="C63" s="83"/>
      <c r="D63" s="83"/>
      <c r="E63" s="83"/>
      <c r="F63" s="83"/>
      <c r="G63" s="83"/>
      <c r="H63" s="83"/>
      <c r="I63" s="582" t="s">
        <v>1138</v>
      </c>
      <c r="J63" s="583"/>
      <c r="L63" s="215"/>
      <c r="M63" s="215"/>
      <c r="N63" s="215"/>
      <c r="O63" s="215"/>
      <c r="P63" s="322"/>
      <c r="Q63" s="215"/>
      <c r="R63" s="215"/>
      <c r="S63" s="208"/>
      <c r="T63" s="208"/>
      <c r="U63" s="208"/>
      <c r="V63" s="208"/>
      <c r="W63" s="208"/>
      <c r="X63" s="208"/>
      <c r="Y63" s="208"/>
      <c r="Z63" s="330"/>
      <c r="AA63" s="209"/>
      <c r="AB63" s="209"/>
      <c r="AC63" s="209"/>
      <c r="AD63" s="209"/>
      <c r="AE63" s="209"/>
      <c r="AF63" s="209"/>
      <c r="AG63" s="209"/>
      <c r="AH63" s="209"/>
      <c r="AI63" s="209"/>
      <c r="AJ63" s="209"/>
      <c r="AK63" s="209"/>
      <c r="AL63" s="209"/>
      <c r="AM63" s="209"/>
      <c r="AN63" s="209"/>
      <c r="AO63" s="209"/>
      <c r="AP63" s="209"/>
      <c r="AQ63" s="209"/>
      <c r="AR63" s="209"/>
      <c r="AS63" s="209"/>
      <c r="AT63" s="209"/>
      <c r="AU63" s="209"/>
      <c r="AV63" s="227"/>
      <c r="AW63" s="208"/>
      <c r="AX63" s="208"/>
    </row>
    <row r="64" spans="1:50" s="9" customFormat="1" x14ac:dyDescent="0.15">
      <c r="A64" s="81"/>
      <c r="B64" s="96"/>
      <c r="C64" s="84"/>
      <c r="D64" s="84"/>
      <c r="E64" s="84"/>
      <c r="F64" s="84"/>
      <c r="G64" s="84"/>
      <c r="H64" s="84"/>
      <c r="I64" s="582"/>
      <c r="J64" s="583"/>
      <c r="L64" s="215"/>
      <c r="M64" s="215"/>
      <c r="N64" s="215"/>
      <c r="O64" s="215"/>
      <c r="P64" s="322"/>
      <c r="Q64" s="215"/>
      <c r="R64" s="215"/>
      <c r="S64" s="208"/>
      <c r="T64" s="208"/>
      <c r="U64" s="208"/>
      <c r="V64" s="208"/>
      <c r="W64" s="208"/>
      <c r="X64" s="208"/>
      <c r="Y64" s="208"/>
      <c r="Z64" s="330"/>
      <c r="AA64" s="209"/>
      <c r="AB64" s="209"/>
      <c r="AC64" s="209"/>
      <c r="AD64" s="209"/>
      <c r="AE64" s="209"/>
      <c r="AF64" s="209"/>
      <c r="AG64" s="209"/>
      <c r="AH64" s="209"/>
      <c r="AI64" s="209"/>
      <c r="AJ64" s="209"/>
      <c r="AK64" s="209"/>
      <c r="AL64" s="209"/>
      <c r="AM64" s="209"/>
      <c r="AN64" s="209"/>
      <c r="AO64" s="209"/>
      <c r="AP64" s="209"/>
      <c r="AQ64" s="209"/>
      <c r="AR64" s="209"/>
      <c r="AS64" s="209"/>
      <c r="AT64" s="209"/>
      <c r="AU64" s="209"/>
      <c r="AV64" s="227"/>
      <c r="AW64" s="208"/>
      <c r="AX64" s="208"/>
    </row>
    <row r="65" spans="1:50" s="3" customFormat="1" ht="14.25" thickBot="1" x14ac:dyDescent="0.2">
      <c r="A65" s="81"/>
      <c r="B65" s="96"/>
      <c r="C65" s="381"/>
      <c r="D65" s="382"/>
      <c r="E65" s="381"/>
      <c r="F65" s="382"/>
      <c r="G65" s="87"/>
      <c r="H65" s="382"/>
      <c r="I65" s="2"/>
      <c r="J65" s="260"/>
      <c r="K65" s="9"/>
      <c r="L65" s="215"/>
      <c r="M65" s="215"/>
      <c r="N65" s="215"/>
      <c r="O65" s="215"/>
      <c r="P65" s="322"/>
      <c r="Q65" s="215"/>
      <c r="R65" s="215"/>
      <c r="S65" s="208"/>
      <c r="T65" s="208"/>
      <c r="U65" s="208"/>
      <c r="V65" s="208"/>
      <c r="W65" s="208"/>
      <c r="X65" s="208"/>
      <c r="Y65" s="208"/>
      <c r="Z65" s="330"/>
      <c r="AA65" s="209"/>
      <c r="AB65" s="209"/>
      <c r="AC65" s="209"/>
      <c r="AD65" s="209"/>
      <c r="AE65" s="209"/>
      <c r="AF65" s="209"/>
      <c r="AG65" s="209"/>
      <c r="AH65" s="209"/>
      <c r="AI65" s="209"/>
      <c r="AJ65" s="209"/>
      <c r="AK65" s="209"/>
      <c r="AL65" s="209"/>
      <c r="AM65" s="209"/>
      <c r="AN65" s="209"/>
      <c r="AO65" s="209"/>
      <c r="AP65" s="209"/>
      <c r="AQ65" s="209"/>
      <c r="AR65" s="209"/>
      <c r="AS65" s="209"/>
      <c r="AT65" s="209"/>
      <c r="AU65" s="209"/>
      <c r="AV65" s="227"/>
      <c r="AW65" s="208"/>
      <c r="AX65" s="208"/>
    </row>
    <row r="66" spans="1:50" ht="24.75" customHeight="1" thickTop="1" x14ac:dyDescent="0.15">
      <c r="A66" s="81"/>
      <c r="C66" s="176" t="s">
        <v>1159</v>
      </c>
      <c r="D66" s="177"/>
      <c r="E66" s="177"/>
      <c r="F66" s="177"/>
      <c r="G66" s="383"/>
      <c r="H66" s="383"/>
      <c r="I66" s="383"/>
      <c r="J66" s="173"/>
      <c r="K66" s="9"/>
      <c r="L66" s="215"/>
      <c r="M66" s="215"/>
      <c r="N66" s="215"/>
      <c r="O66" s="215"/>
      <c r="P66" s="322"/>
      <c r="Q66" s="215"/>
      <c r="R66" s="215"/>
      <c r="S66" s="208"/>
      <c r="T66" s="208"/>
      <c r="U66" s="208"/>
      <c r="V66" s="208"/>
      <c r="W66" s="208"/>
      <c r="X66" s="208"/>
      <c r="Y66" s="208"/>
      <c r="Z66" s="330"/>
      <c r="AA66" s="209"/>
      <c r="AB66" s="209"/>
      <c r="AC66" s="209"/>
      <c r="AD66" s="209"/>
      <c r="AE66" s="209"/>
      <c r="AF66" s="209"/>
      <c r="AG66" s="209"/>
      <c r="AH66" s="209"/>
      <c r="AI66" s="209"/>
      <c r="AJ66" s="209"/>
      <c r="AK66" s="209"/>
      <c r="AL66" s="209"/>
      <c r="AM66" s="209"/>
      <c r="AN66" s="209"/>
      <c r="AO66" s="209"/>
      <c r="AP66" s="209"/>
      <c r="AQ66" s="209"/>
      <c r="AR66" s="209"/>
      <c r="AS66" s="209"/>
      <c r="AT66" s="209"/>
      <c r="AU66" s="209"/>
      <c r="AV66" s="227"/>
      <c r="AW66" s="208"/>
      <c r="AX66" s="208"/>
    </row>
    <row r="67" spans="1:50" x14ac:dyDescent="0.15">
      <c r="A67" s="81"/>
      <c r="C67" s="178"/>
      <c r="D67" s="595" t="s">
        <v>1194</v>
      </c>
      <c r="E67" s="595"/>
      <c r="F67" s="596" t="s">
        <v>1005</v>
      </c>
      <c r="G67" s="596"/>
      <c r="H67" s="596"/>
      <c r="J67" s="597" t="s">
        <v>82</v>
      </c>
      <c r="K67" s="9"/>
      <c r="L67" s="215"/>
      <c r="M67" s="215"/>
      <c r="N67" s="215"/>
      <c r="O67" s="215"/>
      <c r="P67" s="322"/>
      <c r="Q67" s="215"/>
      <c r="R67" s="215"/>
      <c r="S67" s="208"/>
      <c r="T67" s="208"/>
      <c r="U67" s="208"/>
      <c r="V67" s="208"/>
      <c r="W67" s="208"/>
      <c r="X67" s="208"/>
      <c r="Y67" s="208"/>
      <c r="Z67" s="330"/>
      <c r="AA67" s="209"/>
      <c r="AB67" s="209"/>
      <c r="AC67" s="209"/>
      <c r="AD67" s="209"/>
      <c r="AE67" s="209"/>
      <c r="AF67" s="209"/>
      <c r="AG67" s="209"/>
      <c r="AH67" s="209"/>
      <c r="AI67" s="209"/>
      <c r="AJ67" s="209"/>
      <c r="AK67" s="209"/>
      <c r="AL67" s="209"/>
      <c r="AM67" s="209"/>
      <c r="AN67" s="209"/>
      <c r="AO67" s="209"/>
      <c r="AP67" s="209"/>
      <c r="AQ67" s="209"/>
      <c r="AR67" s="209"/>
      <c r="AS67" s="209"/>
      <c r="AT67" s="209"/>
      <c r="AU67" s="209"/>
      <c r="AV67" s="227"/>
      <c r="AW67" s="208"/>
      <c r="AX67" s="208"/>
    </row>
    <row r="68" spans="1:50" ht="14.25" thickBot="1" x14ac:dyDescent="0.2">
      <c r="A68" s="80"/>
      <c r="B68" s="2"/>
      <c r="C68" s="179"/>
      <c r="D68" s="180"/>
      <c r="E68" s="180"/>
      <c r="F68" s="599" t="s">
        <v>1006</v>
      </c>
      <c r="G68" s="599"/>
      <c r="H68" s="600" t="s">
        <v>1007</v>
      </c>
      <c r="I68" s="600"/>
      <c r="J68" s="598"/>
      <c r="K68" s="9"/>
      <c r="L68" s="215"/>
      <c r="M68" s="215"/>
      <c r="N68" s="215"/>
      <c r="O68" s="215"/>
      <c r="P68" s="322"/>
      <c r="Q68" s="215"/>
      <c r="R68" s="215"/>
      <c r="S68" s="208"/>
      <c r="T68" s="208"/>
      <c r="U68" s="208"/>
      <c r="V68" s="208"/>
      <c r="W68" s="208"/>
      <c r="X68" s="208"/>
      <c r="Y68" s="208"/>
      <c r="Z68" s="330"/>
      <c r="AA68" s="209"/>
      <c r="AB68" s="209"/>
      <c r="AC68" s="209"/>
      <c r="AD68" s="209"/>
      <c r="AE68" s="209"/>
      <c r="AF68" s="209"/>
      <c r="AG68" s="209"/>
      <c r="AH68" s="209"/>
      <c r="AI68" s="209"/>
      <c r="AJ68" s="209"/>
      <c r="AK68" s="209"/>
      <c r="AL68" s="209"/>
      <c r="AM68" s="209"/>
      <c r="AN68" s="209"/>
      <c r="AO68" s="209"/>
      <c r="AP68" s="209"/>
      <c r="AQ68" s="209"/>
      <c r="AR68" s="209"/>
      <c r="AS68" s="209"/>
      <c r="AT68" s="209"/>
      <c r="AU68" s="209"/>
      <c r="AV68" s="227"/>
      <c r="AW68" s="208"/>
      <c r="AX68" s="208"/>
    </row>
    <row r="69" spans="1:50" ht="15" customHeight="1" thickTop="1" x14ac:dyDescent="0.15">
      <c r="A69" s="80"/>
      <c r="B69" s="382"/>
      <c r="C69" s="382"/>
      <c r="D69" s="382"/>
      <c r="E69" s="381"/>
      <c r="F69" s="382"/>
      <c r="G69" s="87"/>
      <c r="H69" s="382"/>
      <c r="I69" s="9"/>
      <c r="J69" s="49"/>
      <c r="K69" s="9"/>
      <c r="L69" s="215"/>
      <c r="M69" s="215"/>
      <c r="N69" s="215"/>
      <c r="O69" s="215"/>
      <c r="P69" s="322"/>
      <c r="Q69" s="215"/>
      <c r="R69" s="215"/>
      <c r="S69" s="212"/>
      <c r="T69" s="212"/>
      <c r="U69" s="212"/>
      <c r="V69" s="212"/>
      <c r="W69" s="212"/>
      <c r="X69" s="212"/>
      <c r="Y69" s="212"/>
      <c r="Z69" s="323"/>
      <c r="AA69" s="209"/>
      <c r="AB69" s="209"/>
      <c r="AC69" s="209"/>
      <c r="AD69" s="209"/>
      <c r="AE69" s="209"/>
      <c r="AF69" s="209"/>
      <c r="AG69" s="209"/>
      <c r="AH69" s="209"/>
      <c r="AI69" s="209"/>
      <c r="AJ69" s="209"/>
      <c r="AK69" s="209"/>
      <c r="AL69" s="209"/>
      <c r="AM69" s="209"/>
      <c r="AN69" s="209"/>
      <c r="AO69" s="209"/>
      <c r="AP69" s="209"/>
      <c r="AQ69" s="209"/>
      <c r="AR69" s="209"/>
      <c r="AS69" s="209"/>
      <c r="AT69" s="209"/>
      <c r="AU69" s="209"/>
      <c r="AV69" s="227"/>
      <c r="AW69" s="208"/>
      <c r="AX69" s="208"/>
    </row>
    <row r="70" spans="1:50" ht="15" customHeight="1" x14ac:dyDescent="0.15">
      <c r="A70" s="211"/>
      <c r="B70" s="384"/>
      <c r="C70" s="384"/>
      <c r="D70" s="384"/>
      <c r="E70" s="385"/>
      <c r="F70" s="384"/>
      <c r="G70" s="386"/>
      <c r="H70" s="384"/>
      <c r="I70" s="215"/>
      <c r="J70" s="212"/>
      <c r="K70" s="215"/>
      <c r="L70" s="215"/>
      <c r="M70" s="215"/>
      <c r="N70" s="215"/>
      <c r="O70" s="215"/>
      <c r="P70" s="322"/>
      <c r="Q70" s="215"/>
      <c r="R70" s="215"/>
      <c r="S70" s="212"/>
      <c r="T70" s="212"/>
      <c r="U70" s="212"/>
      <c r="V70" s="212"/>
      <c r="W70" s="212"/>
      <c r="X70" s="212"/>
      <c r="Y70" s="212"/>
      <c r="Z70" s="323"/>
      <c r="AA70" s="209"/>
      <c r="AB70" s="209"/>
      <c r="AC70" s="209"/>
      <c r="AD70" s="209"/>
      <c r="AE70" s="209"/>
      <c r="AF70" s="209"/>
      <c r="AG70" s="209"/>
      <c r="AH70" s="209"/>
      <c r="AI70" s="209"/>
      <c r="AJ70" s="209"/>
      <c r="AK70" s="209"/>
      <c r="AL70" s="209"/>
      <c r="AM70" s="209"/>
      <c r="AN70" s="209"/>
      <c r="AO70" s="209"/>
      <c r="AP70" s="209"/>
      <c r="AQ70" s="209"/>
      <c r="AR70" s="209"/>
      <c r="AS70" s="209"/>
      <c r="AT70" s="209"/>
      <c r="AU70" s="209"/>
      <c r="AV70" s="227"/>
      <c r="AW70" s="208"/>
      <c r="AX70" s="208"/>
    </row>
    <row r="71" spans="1:50" ht="15" customHeight="1" x14ac:dyDescent="0.15">
      <c r="A71" s="212"/>
      <c r="B71" s="212"/>
      <c r="C71" s="212"/>
      <c r="D71" s="212"/>
      <c r="E71" s="212"/>
      <c r="F71" s="212"/>
      <c r="G71" s="212"/>
      <c r="H71" s="212"/>
      <c r="I71" s="212"/>
      <c r="J71" s="212"/>
      <c r="K71" s="212"/>
      <c r="L71" s="212"/>
      <c r="M71" s="212"/>
      <c r="N71" s="212"/>
      <c r="O71" s="212"/>
      <c r="P71" s="323"/>
      <c r="Q71" s="212"/>
      <c r="R71" s="216"/>
      <c r="S71" s="212"/>
      <c r="T71" s="212"/>
      <c r="U71" s="212"/>
      <c r="V71" s="212"/>
      <c r="W71" s="212"/>
      <c r="X71" s="212"/>
      <c r="Y71" s="212"/>
      <c r="Z71" s="323"/>
      <c r="AA71" s="209"/>
      <c r="AB71" s="209"/>
      <c r="AC71" s="209"/>
      <c r="AD71" s="209"/>
      <c r="AE71" s="209"/>
      <c r="AF71" s="209"/>
      <c r="AG71" s="209"/>
      <c r="AH71" s="209"/>
      <c r="AI71" s="209"/>
      <c r="AJ71" s="209"/>
      <c r="AK71" s="209"/>
      <c r="AL71" s="209"/>
      <c r="AM71" s="209"/>
      <c r="AN71" s="209"/>
      <c r="AO71" s="209"/>
      <c r="AP71" s="209"/>
      <c r="AQ71" s="209"/>
      <c r="AR71" s="209"/>
      <c r="AS71" s="209"/>
      <c r="AT71" s="209"/>
      <c r="AU71" s="209"/>
      <c r="AV71" s="227"/>
      <c r="AW71" s="208"/>
      <c r="AX71" s="208"/>
    </row>
    <row r="72" spans="1:50" ht="12" customHeight="1" x14ac:dyDescent="0.15">
      <c r="A72" s="212"/>
      <c r="B72" s="212"/>
      <c r="C72" s="212"/>
      <c r="D72" s="212"/>
      <c r="E72" s="212"/>
      <c r="F72" s="212"/>
      <c r="G72" s="212"/>
      <c r="H72" s="212"/>
      <c r="I72" s="212"/>
      <c r="J72" s="212"/>
      <c r="K72" s="212"/>
      <c r="L72" s="212"/>
      <c r="M72" s="212"/>
      <c r="N72" s="212"/>
      <c r="O72" s="212"/>
      <c r="P72" s="323"/>
      <c r="Q72" s="212"/>
      <c r="R72" s="216"/>
      <c r="S72" s="212"/>
      <c r="T72" s="212"/>
      <c r="U72" s="212"/>
      <c r="V72" s="212"/>
      <c r="W72" s="212"/>
      <c r="X72" s="212"/>
      <c r="Y72" s="212"/>
      <c r="Z72" s="323"/>
      <c r="AA72" s="209"/>
      <c r="AB72" s="209"/>
      <c r="AC72" s="209"/>
      <c r="AD72" s="209"/>
      <c r="AE72" s="209"/>
      <c r="AF72" s="209"/>
      <c r="AG72" s="209"/>
      <c r="AH72" s="209"/>
      <c r="AI72" s="209"/>
      <c r="AJ72" s="209"/>
      <c r="AK72" s="209"/>
      <c r="AL72" s="209"/>
      <c r="AM72" s="209"/>
      <c r="AN72" s="209"/>
      <c r="AO72" s="209"/>
      <c r="AP72" s="209"/>
      <c r="AQ72" s="209"/>
      <c r="AR72" s="209"/>
      <c r="AS72" s="209"/>
      <c r="AT72" s="209"/>
      <c r="AU72" s="209"/>
      <c r="AV72" s="227"/>
      <c r="AW72" s="208"/>
      <c r="AX72" s="208"/>
    </row>
    <row r="73" spans="1:50" ht="12" customHeight="1" x14ac:dyDescent="0.15">
      <c r="A73" s="212"/>
      <c r="B73" s="212"/>
      <c r="C73" s="212"/>
      <c r="D73" s="212"/>
      <c r="E73" s="212"/>
      <c r="F73" s="212"/>
      <c r="G73" s="212"/>
      <c r="H73" s="212"/>
      <c r="I73" s="212"/>
      <c r="J73" s="212"/>
      <c r="K73" s="212"/>
      <c r="L73" s="212"/>
      <c r="M73" s="212"/>
      <c r="N73" s="212"/>
      <c r="O73" s="212"/>
      <c r="P73" s="323"/>
      <c r="Q73" s="212"/>
      <c r="R73" s="216"/>
      <c r="S73" s="212"/>
      <c r="T73" s="212"/>
      <c r="U73" s="212"/>
      <c r="V73" s="212"/>
      <c r="W73" s="212"/>
      <c r="X73" s="212"/>
      <c r="Y73" s="212"/>
      <c r="Z73" s="323"/>
      <c r="AA73" s="209"/>
      <c r="AB73" s="209"/>
      <c r="AC73" s="209"/>
      <c r="AD73" s="209"/>
      <c r="AE73" s="209"/>
      <c r="AF73" s="209"/>
      <c r="AG73" s="209"/>
      <c r="AH73" s="209"/>
      <c r="AI73" s="209"/>
      <c r="AJ73" s="209"/>
      <c r="AK73" s="209"/>
      <c r="AL73" s="209"/>
      <c r="AM73" s="209"/>
      <c r="AN73" s="209"/>
      <c r="AO73" s="209"/>
      <c r="AP73" s="209"/>
      <c r="AQ73" s="209"/>
      <c r="AR73" s="209"/>
      <c r="AS73" s="209"/>
      <c r="AT73" s="209"/>
      <c r="AU73" s="209"/>
      <c r="AV73" s="227"/>
      <c r="AW73" s="208"/>
      <c r="AX73" s="208"/>
    </row>
    <row r="74" spans="1:50" ht="12" customHeight="1" x14ac:dyDescent="0.15">
      <c r="A74" s="212"/>
      <c r="B74" s="212"/>
      <c r="C74" s="212"/>
      <c r="D74" s="212"/>
      <c r="E74" s="212"/>
      <c r="F74" s="212"/>
      <c r="G74" s="212"/>
      <c r="H74" s="212"/>
      <c r="I74" s="212"/>
      <c r="J74" s="212"/>
      <c r="K74" s="212"/>
      <c r="L74" s="212"/>
      <c r="M74" s="212"/>
      <c r="N74" s="212"/>
      <c r="O74" s="212"/>
      <c r="P74" s="323"/>
      <c r="Q74" s="212"/>
      <c r="R74" s="216"/>
      <c r="S74" s="212"/>
      <c r="T74" s="212"/>
      <c r="U74" s="212"/>
      <c r="V74" s="212"/>
      <c r="W74" s="212"/>
      <c r="X74" s="212"/>
      <c r="Y74" s="212"/>
      <c r="Z74" s="323"/>
      <c r="AA74" s="209"/>
      <c r="AB74" s="209"/>
      <c r="AC74" s="209"/>
      <c r="AD74" s="209"/>
      <c r="AE74" s="209"/>
      <c r="AF74" s="209"/>
      <c r="AG74" s="209"/>
      <c r="AH74" s="209"/>
      <c r="AI74" s="209"/>
      <c r="AJ74" s="209"/>
      <c r="AK74" s="209"/>
      <c r="AL74" s="209"/>
      <c r="AM74" s="209"/>
      <c r="AN74" s="209"/>
      <c r="AO74" s="209"/>
      <c r="AP74" s="209"/>
      <c r="AQ74" s="209"/>
      <c r="AR74" s="209"/>
      <c r="AS74" s="209"/>
      <c r="AT74" s="209"/>
      <c r="AU74" s="209"/>
      <c r="AV74" s="227"/>
      <c r="AW74" s="208"/>
      <c r="AX74" s="208"/>
    </row>
    <row r="75" spans="1:50" ht="12" customHeight="1" x14ac:dyDescent="0.15">
      <c r="A75" s="212"/>
      <c r="B75" s="212"/>
      <c r="C75" s="212"/>
      <c r="D75" s="212"/>
      <c r="E75" s="212"/>
      <c r="F75" s="212"/>
      <c r="G75" s="212"/>
      <c r="H75" s="212"/>
      <c r="I75" s="212"/>
      <c r="J75" s="212"/>
      <c r="K75" s="212"/>
      <c r="L75" s="212"/>
      <c r="M75" s="212"/>
      <c r="N75" s="212"/>
      <c r="O75" s="212"/>
      <c r="P75" s="323"/>
      <c r="Q75" s="212"/>
      <c r="R75" s="216"/>
      <c r="S75" s="212"/>
      <c r="T75" s="212"/>
      <c r="U75" s="212"/>
      <c r="V75" s="212"/>
      <c r="W75" s="212"/>
      <c r="X75" s="212"/>
      <c r="Y75" s="212"/>
      <c r="Z75" s="323"/>
      <c r="AA75" s="209"/>
      <c r="AB75" s="209"/>
      <c r="AC75" s="209"/>
      <c r="AD75" s="209"/>
      <c r="AE75" s="209"/>
      <c r="AF75" s="209"/>
      <c r="AG75" s="209"/>
      <c r="AH75" s="209"/>
      <c r="AI75" s="209"/>
      <c r="AJ75" s="209"/>
      <c r="AK75" s="209"/>
      <c r="AL75" s="209"/>
      <c r="AM75" s="209"/>
      <c r="AN75" s="209"/>
      <c r="AO75" s="209"/>
      <c r="AP75" s="209"/>
      <c r="AQ75" s="209"/>
      <c r="AR75" s="209"/>
      <c r="AS75" s="209"/>
      <c r="AT75" s="209"/>
      <c r="AU75" s="209"/>
      <c r="AV75" s="227"/>
      <c r="AW75" s="208"/>
      <c r="AX75" s="208"/>
    </row>
    <row r="76" spans="1:50" ht="12" customHeight="1" x14ac:dyDescent="0.15">
      <c r="A76" s="212"/>
      <c r="B76" s="212"/>
      <c r="C76" s="212"/>
      <c r="D76" s="212"/>
      <c r="E76" s="212"/>
      <c r="F76" s="212"/>
      <c r="G76" s="212"/>
      <c r="H76" s="212"/>
      <c r="I76" s="212"/>
      <c r="J76" s="212"/>
      <c r="K76" s="212"/>
      <c r="L76" s="212"/>
      <c r="M76" s="212"/>
      <c r="N76" s="212"/>
      <c r="O76" s="212"/>
      <c r="P76" s="323"/>
      <c r="Q76" s="212"/>
      <c r="R76" s="216"/>
      <c r="S76" s="212"/>
      <c r="T76" s="212"/>
      <c r="U76" s="212"/>
      <c r="V76" s="212"/>
      <c r="W76" s="212"/>
      <c r="X76" s="212"/>
      <c r="Y76" s="212"/>
      <c r="Z76" s="323"/>
      <c r="AA76" s="209"/>
      <c r="AB76" s="209"/>
      <c r="AC76" s="209"/>
      <c r="AD76" s="209"/>
      <c r="AE76" s="209"/>
      <c r="AF76" s="209"/>
      <c r="AG76" s="209"/>
      <c r="AH76" s="209"/>
      <c r="AI76" s="209"/>
      <c r="AJ76" s="209"/>
      <c r="AK76" s="209"/>
      <c r="AL76" s="209"/>
      <c r="AM76" s="209"/>
      <c r="AN76" s="209"/>
      <c r="AO76" s="209"/>
      <c r="AP76" s="209"/>
      <c r="AQ76" s="209"/>
      <c r="AR76" s="209"/>
      <c r="AS76" s="209"/>
      <c r="AT76" s="209"/>
      <c r="AU76" s="209"/>
      <c r="AV76" s="227"/>
      <c r="AW76" s="208"/>
      <c r="AX76" s="208"/>
    </row>
    <row r="77" spans="1:50" ht="12" customHeight="1" x14ac:dyDescent="0.15">
      <c r="A77" s="212"/>
      <c r="B77" s="212"/>
      <c r="C77" s="212"/>
      <c r="D77" s="212"/>
      <c r="E77" s="212"/>
      <c r="F77" s="212"/>
      <c r="G77" s="212"/>
      <c r="H77" s="212"/>
      <c r="I77" s="212"/>
      <c r="J77" s="212"/>
      <c r="K77" s="212"/>
      <c r="L77" s="212"/>
      <c r="M77" s="212"/>
      <c r="N77" s="212"/>
      <c r="O77" s="212"/>
      <c r="P77" s="323"/>
      <c r="Q77" s="212"/>
      <c r="R77" s="216"/>
      <c r="S77" s="212"/>
      <c r="T77" s="212"/>
      <c r="U77" s="212"/>
      <c r="V77" s="212"/>
      <c r="W77" s="212"/>
      <c r="X77" s="212"/>
      <c r="Y77" s="212"/>
      <c r="Z77" s="323"/>
      <c r="AA77" s="209"/>
      <c r="AB77" s="209"/>
      <c r="AC77" s="209"/>
      <c r="AD77" s="209"/>
      <c r="AE77" s="209"/>
      <c r="AF77" s="209"/>
      <c r="AG77" s="209"/>
      <c r="AH77" s="209"/>
      <c r="AI77" s="209"/>
      <c r="AJ77" s="209"/>
      <c r="AK77" s="209"/>
      <c r="AL77" s="209"/>
      <c r="AM77" s="209"/>
      <c r="AN77" s="209"/>
      <c r="AO77" s="209"/>
      <c r="AP77" s="209"/>
      <c r="AQ77" s="209"/>
      <c r="AR77" s="209"/>
      <c r="AS77" s="209"/>
      <c r="AT77" s="209"/>
      <c r="AU77" s="209"/>
      <c r="AV77" s="227"/>
      <c r="AW77" s="208"/>
      <c r="AX77" s="208"/>
    </row>
    <row r="78" spans="1:50" ht="12" customHeight="1" x14ac:dyDescent="0.15">
      <c r="A78" s="49"/>
      <c r="B78" s="49"/>
      <c r="C78" s="49"/>
      <c r="D78" s="49"/>
      <c r="E78" s="49"/>
      <c r="F78" s="49"/>
      <c r="G78" s="49"/>
      <c r="H78" s="49"/>
      <c r="I78" s="49"/>
      <c r="J78" s="49"/>
      <c r="K78" s="49"/>
      <c r="L78" s="49"/>
      <c r="M78" s="49"/>
      <c r="N78" s="49"/>
      <c r="O78" s="49"/>
      <c r="P78" s="324"/>
      <c r="Q78" s="49"/>
      <c r="R78" s="50"/>
      <c r="S78" s="49"/>
      <c r="T78" s="49"/>
      <c r="U78" s="49"/>
      <c r="V78" s="49"/>
      <c r="W78" s="49"/>
      <c r="X78" s="49"/>
      <c r="Y78" s="49"/>
      <c r="Z78" s="324"/>
      <c r="AA78" s="79"/>
      <c r="AB78" s="79"/>
      <c r="AC78" s="79"/>
      <c r="AD78" s="79"/>
      <c r="AE78" s="79"/>
      <c r="AF78" s="79"/>
      <c r="AG78" s="79"/>
      <c r="AH78" s="79"/>
      <c r="AI78" s="79"/>
      <c r="AJ78" s="79"/>
      <c r="AK78" s="79"/>
      <c r="AL78" s="79"/>
      <c r="AM78" s="79"/>
      <c r="AN78" s="79"/>
      <c r="AO78" s="79"/>
      <c r="AP78" s="79"/>
      <c r="AQ78" s="79"/>
      <c r="AR78" s="79"/>
      <c r="AS78" s="79"/>
      <c r="AT78" s="79"/>
      <c r="AU78" s="79"/>
      <c r="AV78" s="185"/>
    </row>
    <row r="79" spans="1:50" x14ac:dyDescent="0.15">
      <c r="A79" s="80"/>
      <c r="B79" s="1" t="s">
        <v>1017</v>
      </c>
      <c r="C79" s="1" t="s">
        <v>977</v>
      </c>
      <c r="D79" s="1" t="s">
        <v>6</v>
      </c>
      <c r="E79" s="1" t="s">
        <v>1255</v>
      </c>
      <c r="F79" s="1" t="s">
        <v>1256</v>
      </c>
      <c r="G79" s="87"/>
      <c r="H79" s="42" t="s">
        <v>15</v>
      </c>
      <c r="I79" s="42" t="s">
        <v>1049</v>
      </c>
      <c r="J79" s="42" t="s">
        <v>17</v>
      </c>
      <c r="K79" s="308"/>
      <c r="L79" s="185"/>
      <c r="M79" s="42" t="s">
        <v>977</v>
      </c>
      <c r="N79" s="189" t="s">
        <v>1160</v>
      </c>
      <c r="O79" s="42"/>
      <c r="P79" s="325"/>
      <c r="Q79" s="42" t="s">
        <v>9</v>
      </c>
      <c r="R79" s="42" t="s">
        <v>1257</v>
      </c>
      <c r="S79" s="49"/>
      <c r="T79" s="308"/>
      <c r="U79" s="42" t="s">
        <v>1146</v>
      </c>
      <c r="V79" s="308"/>
      <c r="W79" s="308"/>
      <c r="X79" s="43" t="s">
        <v>1144</v>
      </c>
      <c r="Y79" s="308"/>
      <c r="AB79" s="333" t="s">
        <v>984</v>
      </c>
      <c r="AK79" s="2"/>
      <c r="AP79" s="2"/>
      <c r="AQ79" s="2"/>
      <c r="AR79" s="2"/>
      <c r="AS79" s="2"/>
      <c r="AT79" s="2"/>
      <c r="AU79" s="2"/>
      <c r="AV79" s="2"/>
    </row>
    <row r="80" spans="1:50" x14ac:dyDescent="0.15">
      <c r="A80" s="80"/>
      <c r="B80" s="56"/>
      <c r="C80" s="56"/>
      <c r="D80" s="56"/>
      <c r="E80" s="56"/>
      <c r="F80" s="56"/>
      <c r="G80" s="87"/>
      <c r="H80" s="182"/>
      <c r="I80" s="183"/>
      <c r="J80" s="183"/>
      <c r="K80" s="308"/>
      <c r="L80" s="185"/>
      <c r="M80" s="184"/>
      <c r="N80" s="184"/>
      <c r="O80" s="306"/>
      <c r="P80" s="325"/>
      <c r="Q80" s="183"/>
      <c r="R80" s="183"/>
      <c r="S80" s="49"/>
      <c r="T80" s="308"/>
      <c r="U80" s="306"/>
      <c r="V80" s="308"/>
      <c r="W80" s="308"/>
      <c r="X80" s="306"/>
      <c r="Y80" s="308"/>
      <c r="AB80" s="334"/>
      <c r="AH80" s="79"/>
      <c r="AI80" s="79"/>
      <c r="AK80" s="2"/>
      <c r="AP80" s="2"/>
      <c r="AQ80" s="2"/>
      <c r="AR80" s="2"/>
      <c r="AS80" s="2"/>
      <c r="AT80" s="2"/>
      <c r="AU80" s="2"/>
      <c r="AV80" s="2"/>
    </row>
    <row r="81" spans="1:48" x14ac:dyDescent="0.15">
      <c r="A81" s="80"/>
      <c r="B81" s="51">
        <v>1</v>
      </c>
      <c r="C81" s="51" t="s">
        <v>117</v>
      </c>
      <c r="D81" s="51" t="s">
        <v>117</v>
      </c>
      <c r="E81" s="51" t="s">
        <v>289</v>
      </c>
      <c r="F81" s="51">
        <v>100</v>
      </c>
      <c r="G81" s="49"/>
      <c r="H81" s="193" t="s">
        <v>1258</v>
      </c>
      <c r="I81" s="194" t="s">
        <v>1026</v>
      </c>
      <c r="J81" s="191">
        <f>COUNTIF($AL$11:$AM$31,I81)</f>
        <v>1</v>
      </c>
      <c r="K81" s="308"/>
      <c r="L81" s="185"/>
      <c r="M81" s="192" t="s">
        <v>181</v>
      </c>
      <c r="N81" s="195" t="s">
        <v>24</v>
      </c>
      <c r="O81" s="186">
        <v>1</v>
      </c>
      <c r="P81" s="325"/>
      <c r="Q81" s="191" t="s">
        <v>19</v>
      </c>
      <c r="R81" s="191" t="s">
        <v>20</v>
      </c>
      <c r="S81" s="49"/>
      <c r="T81" s="308"/>
      <c r="U81" s="186" t="s">
        <v>63</v>
      </c>
      <c r="V81" s="308"/>
      <c r="W81" s="308"/>
      <c r="X81" s="186" t="s">
        <v>1000</v>
      </c>
      <c r="Y81" s="308"/>
      <c r="AB81" s="335" t="s">
        <v>980</v>
      </c>
      <c r="AH81" s="49"/>
      <c r="AI81" s="49"/>
      <c r="AK81" s="2"/>
      <c r="AP81" s="2"/>
      <c r="AQ81" s="2"/>
      <c r="AR81" s="2"/>
      <c r="AS81" s="2"/>
      <c r="AT81" s="2"/>
      <c r="AU81" s="2"/>
      <c r="AV81" s="2"/>
    </row>
    <row r="82" spans="1:48" x14ac:dyDescent="0.15">
      <c r="B82" s="51">
        <v>1</v>
      </c>
      <c r="C82" s="51" t="s">
        <v>117</v>
      </c>
      <c r="D82" s="51" t="s">
        <v>117</v>
      </c>
      <c r="E82" s="51" t="s">
        <v>290</v>
      </c>
      <c r="F82" s="51">
        <v>101</v>
      </c>
      <c r="H82" s="193" t="s">
        <v>1259</v>
      </c>
      <c r="I82" s="194" t="s">
        <v>1027</v>
      </c>
      <c r="J82" s="191">
        <f t="shared" ref="J82:J92" si="30">COUNTIF($AL$11:$AM$31,I82)</f>
        <v>0</v>
      </c>
      <c r="K82" s="308"/>
      <c r="L82" s="185"/>
      <c r="M82" s="192" t="s">
        <v>182</v>
      </c>
      <c r="N82" s="195" t="s">
        <v>25</v>
      </c>
      <c r="O82" s="186">
        <v>2</v>
      </c>
      <c r="P82" s="325"/>
      <c r="Q82" s="191" t="s">
        <v>22</v>
      </c>
      <c r="R82" s="191" t="s">
        <v>21</v>
      </c>
      <c r="S82" s="49"/>
      <c r="T82" s="308"/>
      <c r="U82" s="186" t="s">
        <v>242</v>
      </c>
      <c r="V82" s="308"/>
      <c r="W82" s="308"/>
      <c r="X82" s="186" t="s">
        <v>988</v>
      </c>
      <c r="Y82" s="308"/>
      <c r="AB82" s="335" t="s">
        <v>983</v>
      </c>
    </row>
    <row r="83" spans="1:48" x14ac:dyDescent="0.15">
      <c r="B83" s="51">
        <v>1</v>
      </c>
      <c r="C83" s="51" t="s">
        <v>117</v>
      </c>
      <c r="D83" s="51" t="s">
        <v>117</v>
      </c>
      <c r="E83" s="51" t="s">
        <v>291</v>
      </c>
      <c r="F83" s="51">
        <v>102</v>
      </c>
      <c r="H83" s="193" t="s">
        <v>1260</v>
      </c>
      <c r="I83" s="194" t="s">
        <v>1028</v>
      </c>
      <c r="J83" s="191">
        <f t="shared" si="30"/>
        <v>0</v>
      </c>
      <c r="K83" s="308"/>
      <c r="L83" s="185"/>
      <c r="M83" s="192" t="s">
        <v>42</v>
      </c>
      <c r="N83" s="195" t="s">
        <v>26</v>
      </c>
      <c r="O83" s="186">
        <v>3</v>
      </c>
      <c r="P83" s="325"/>
      <c r="Q83" s="191"/>
      <c r="R83" s="191" t="s">
        <v>23</v>
      </c>
      <c r="S83" s="49"/>
      <c r="T83" s="308"/>
      <c r="U83" s="186" t="s">
        <v>243</v>
      </c>
      <c r="V83" s="308"/>
      <c r="W83" s="308"/>
      <c r="X83" s="186" t="s">
        <v>989</v>
      </c>
      <c r="Y83" s="308"/>
      <c r="AB83" s="335" t="s">
        <v>1142</v>
      </c>
    </row>
    <row r="84" spans="1:48" x14ac:dyDescent="0.15">
      <c r="B84" s="51">
        <v>1</v>
      </c>
      <c r="C84" s="51" t="s">
        <v>117</v>
      </c>
      <c r="D84" s="51" t="s">
        <v>117</v>
      </c>
      <c r="E84" s="51" t="s">
        <v>292</v>
      </c>
      <c r="F84" s="51">
        <v>103</v>
      </c>
      <c r="H84" s="193" t="s">
        <v>1261</v>
      </c>
      <c r="I84" s="194" t="s">
        <v>1029</v>
      </c>
      <c r="J84" s="191">
        <f t="shared" si="30"/>
        <v>1</v>
      </c>
      <c r="K84" s="308"/>
      <c r="L84" s="185"/>
      <c r="M84" s="192" t="s">
        <v>43</v>
      </c>
      <c r="N84" s="195" t="s">
        <v>27</v>
      </c>
      <c r="O84" s="186">
        <v>4</v>
      </c>
      <c r="P84" s="325"/>
      <c r="Q84" s="43"/>
      <c r="R84" s="186"/>
      <c r="S84" s="49"/>
      <c r="T84" s="308"/>
      <c r="U84" s="186" t="s">
        <v>1187</v>
      </c>
      <c r="V84" s="308"/>
      <c r="W84" s="308"/>
      <c r="X84" s="186" t="s">
        <v>1119</v>
      </c>
      <c r="Y84" s="308"/>
      <c r="AB84" s="335" t="s">
        <v>981</v>
      </c>
    </row>
    <row r="85" spans="1:48" x14ac:dyDescent="0.15">
      <c r="B85" s="51">
        <v>1</v>
      </c>
      <c r="C85" s="51" t="s">
        <v>117</v>
      </c>
      <c r="D85" s="51" t="s">
        <v>117</v>
      </c>
      <c r="E85" s="51" t="s">
        <v>293</v>
      </c>
      <c r="F85" s="51">
        <v>104</v>
      </c>
      <c r="H85" s="193" t="s">
        <v>1262</v>
      </c>
      <c r="I85" s="194" t="s">
        <v>1030</v>
      </c>
      <c r="J85" s="191">
        <f t="shared" si="30"/>
        <v>0</v>
      </c>
      <c r="K85" s="308"/>
      <c r="L85" s="185"/>
      <c r="M85" s="192" t="s">
        <v>24</v>
      </c>
      <c r="N85" s="195" t="s">
        <v>29</v>
      </c>
      <c r="O85" s="186">
        <v>5</v>
      </c>
      <c r="P85" s="325"/>
      <c r="Q85" s="43"/>
      <c r="R85" s="43"/>
      <c r="S85" s="49"/>
      <c r="T85" s="308"/>
      <c r="U85" s="186" t="s">
        <v>1263</v>
      </c>
      <c r="V85" s="308"/>
      <c r="W85" s="308"/>
      <c r="X85" s="188" t="s">
        <v>961</v>
      </c>
      <c r="Y85" s="89"/>
      <c r="AB85" s="335" t="s">
        <v>982</v>
      </c>
    </row>
    <row r="86" spans="1:48" x14ac:dyDescent="0.15">
      <c r="B86" s="51">
        <v>1</v>
      </c>
      <c r="C86" s="51" t="s">
        <v>117</v>
      </c>
      <c r="D86" s="51" t="s">
        <v>117</v>
      </c>
      <c r="E86" s="51" t="s">
        <v>294</v>
      </c>
      <c r="F86" s="51">
        <v>105</v>
      </c>
      <c r="H86" s="193" t="s">
        <v>1264</v>
      </c>
      <c r="I86" s="194" t="s">
        <v>1031</v>
      </c>
      <c r="J86" s="191">
        <f t="shared" si="30"/>
        <v>1</v>
      </c>
      <c r="K86" s="308"/>
      <c r="L86" s="185"/>
      <c r="M86" s="192" t="s">
        <v>183</v>
      </c>
      <c r="N86" s="195" t="s">
        <v>30</v>
      </c>
      <c r="O86" s="186">
        <v>6</v>
      </c>
      <c r="P86" s="325"/>
      <c r="Q86" s="186">
        <v>1</v>
      </c>
      <c r="R86" s="43"/>
      <c r="S86" s="49"/>
      <c r="T86" s="308"/>
      <c r="U86" s="308"/>
      <c r="V86" s="308"/>
      <c r="W86" s="308"/>
      <c r="X86" s="186" t="s">
        <v>991</v>
      </c>
      <c r="Y86" s="308"/>
      <c r="AB86" s="335" t="s">
        <v>1143</v>
      </c>
    </row>
    <row r="87" spans="1:48" x14ac:dyDescent="0.15">
      <c r="B87" s="51">
        <v>1</v>
      </c>
      <c r="C87" s="51" t="s">
        <v>117</v>
      </c>
      <c r="D87" s="51" t="s">
        <v>117</v>
      </c>
      <c r="E87" s="51" t="s">
        <v>295</v>
      </c>
      <c r="F87" s="51">
        <v>106</v>
      </c>
      <c r="H87" s="193" t="s">
        <v>1265</v>
      </c>
      <c r="I87" s="194" t="s">
        <v>1032</v>
      </c>
      <c r="J87" s="191">
        <f t="shared" si="30"/>
        <v>0</v>
      </c>
      <c r="K87" s="308"/>
      <c r="L87" s="185"/>
      <c r="M87" s="192" t="s">
        <v>184</v>
      </c>
      <c r="N87" s="195" t="s">
        <v>32</v>
      </c>
      <c r="O87" s="186">
        <v>7</v>
      </c>
      <c r="P87" s="325"/>
      <c r="Q87" s="186">
        <v>2</v>
      </c>
      <c r="R87" s="43"/>
      <c r="S87" s="49"/>
      <c r="T87" s="308"/>
      <c r="U87" s="308"/>
      <c r="V87" s="308"/>
      <c r="W87" s="308"/>
      <c r="X87" s="186" t="s">
        <v>998</v>
      </c>
      <c r="Y87" s="308"/>
      <c r="AB87" s="335"/>
    </row>
    <row r="88" spans="1:48" x14ac:dyDescent="0.15">
      <c r="B88" s="51">
        <v>1</v>
      </c>
      <c r="C88" s="51" t="s">
        <v>117</v>
      </c>
      <c r="D88" s="51" t="s">
        <v>117</v>
      </c>
      <c r="E88" s="51" t="s">
        <v>296</v>
      </c>
      <c r="F88" s="51">
        <v>107</v>
      </c>
      <c r="H88" s="193" t="s">
        <v>31</v>
      </c>
      <c r="I88" s="194" t="s">
        <v>1034</v>
      </c>
      <c r="J88" s="191">
        <f t="shared" si="30"/>
        <v>1</v>
      </c>
      <c r="K88" s="308"/>
      <c r="L88" s="185"/>
      <c r="M88" s="192" t="s">
        <v>111</v>
      </c>
      <c r="N88" s="195" t="s">
        <v>951</v>
      </c>
      <c r="O88" s="186">
        <v>8</v>
      </c>
      <c r="P88" s="325"/>
      <c r="Q88" s="186">
        <v>3</v>
      </c>
      <c r="R88" s="43"/>
      <c r="S88" s="49"/>
      <c r="T88" s="308"/>
      <c r="U88" s="43" t="s">
        <v>985</v>
      </c>
      <c r="V88" s="308"/>
      <c r="W88" s="308"/>
      <c r="X88" s="188" t="s">
        <v>999</v>
      </c>
      <c r="Y88" s="89"/>
      <c r="AB88" s="336"/>
    </row>
    <row r="89" spans="1:48" x14ac:dyDescent="0.15">
      <c r="B89" s="51">
        <v>1</v>
      </c>
      <c r="C89" s="51" t="s">
        <v>117</v>
      </c>
      <c r="D89" s="51" t="s">
        <v>117</v>
      </c>
      <c r="E89" s="51" t="s">
        <v>297</v>
      </c>
      <c r="F89" s="51">
        <v>108</v>
      </c>
      <c r="H89" s="193" t="s">
        <v>34</v>
      </c>
      <c r="I89" s="194" t="s">
        <v>1035</v>
      </c>
      <c r="J89" s="191">
        <f t="shared" si="30"/>
        <v>0</v>
      </c>
      <c r="K89" s="308"/>
      <c r="L89" s="185"/>
      <c r="M89" s="192" t="s">
        <v>185</v>
      </c>
      <c r="N89" s="195" t="s">
        <v>952</v>
      </c>
      <c r="O89" s="186">
        <v>9</v>
      </c>
      <c r="P89" s="325"/>
      <c r="Q89" s="186" t="s">
        <v>1266</v>
      </c>
      <c r="R89" s="43"/>
      <c r="S89" s="49"/>
      <c r="T89" s="308"/>
      <c r="U89" s="186"/>
      <c r="V89" s="308"/>
      <c r="W89" s="308"/>
      <c r="X89" s="186" t="s">
        <v>992</v>
      </c>
      <c r="Y89" s="308"/>
      <c r="AB89" s="336"/>
    </row>
    <row r="90" spans="1:48" x14ac:dyDescent="0.15">
      <c r="B90" s="51">
        <v>1</v>
      </c>
      <c r="C90" s="51" t="s">
        <v>117</v>
      </c>
      <c r="D90" s="51" t="s">
        <v>117</v>
      </c>
      <c r="E90" s="51" t="s">
        <v>298</v>
      </c>
      <c r="F90" s="51">
        <v>109</v>
      </c>
      <c r="H90" s="193" t="s">
        <v>18</v>
      </c>
      <c r="I90" s="194" t="s">
        <v>1036</v>
      </c>
      <c r="J90" s="191">
        <f t="shared" si="30"/>
        <v>0</v>
      </c>
      <c r="K90" s="308"/>
      <c r="L90" s="185"/>
      <c r="M90" s="192" t="s">
        <v>45</v>
      </c>
      <c r="N90" s="195" t="s">
        <v>36</v>
      </c>
      <c r="O90" s="186">
        <v>10</v>
      </c>
      <c r="P90" s="325"/>
      <c r="Q90" s="186" t="s">
        <v>1267</v>
      </c>
      <c r="R90" s="43"/>
      <c r="S90" s="49"/>
      <c r="T90" s="308"/>
      <c r="U90" s="186" t="s">
        <v>63</v>
      </c>
      <c r="V90" s="308"/>
      <c r="W90" s="308"/>
      <c r="X90" s="196" t="s">
        <v>987</v>
      </c>
      <c r="Y90" s="309"/>
      <c r="Z90" s="312"/>
      <c r="AB90" s="49"/>
    </row>
    <row r="91" spans="1:48" x14ac:dyDescent="0.15">
      <c r="B91" s="51">
        <v>1</v>
      </c>
      <c r="C91" s="51" t="s">
        <v>117</v>
      </c>
      <c r="D91" s="51" t="s">
        <v>117</v>
      </c>
      <c r="E91" s="51" t="s">
        <v>299</v>
      </c>
      <c r="F91" s="51">
        <v>110</v>
      </c>
      <c r="H91" s="193" t="s">
        <v>28</v>
      </c>
      <c r="I91" s="194" t="s">
        <v>1037</v>
      </c>
      <c r="J91" s="191">
        <f t="shared" si="30"/>
        <v>1</v>
      </c>
      <c r="K91" s="308"/>
      <c r="L91" s="185"/>
      <c r="M91" s="192" t="s">
        <v>955</v>
      </c>
      <c r="N91" s="195" t="s">
        <v>38</v>
      </c>
      <c r="O91" s="186">
        <v>11</v>
      </c>
      <c r="P91" s="325"/>
      <c r="Q91" s="186" t="s">
        <v>1268</v>
      </c>
      <c r="R91" s="43"/>
      <c r="S91" s="49"/>
      <c r="T91" s="308"/>
      <c r="U91" s="186" t="s">
        <v>986</v>
      </c>
      <c r="V91" s="308"/>
      <c r="W91" s="308"/>
      <c r="X91" s="186" t="s">
        <v>990</v>
      </c>
      <c r="Y91" s="308"/>
      <c r="Z91" s="325"/>
      <c r="AB91" s="3"/>
    </row>
    <row r="92" spans="1:48" x14ac:dyDescent="0.15">
      <c r="B92" s="51">
        <v>1</v>
      </c>
      <c r="C92" s="51" t="s">
        <v>117</v>
      </c>
      <c r="D92" s="51" t="s">
        <v>117</v>
      </c>
      <c r="E92" s="51" t="s">
        <v>300</v>
      </c>
      <c r="F92" s="51">
        <v>111</v>
      </c>
      <c r="H92" s="193" t="s">
        <v>37</v>
      </c>
      <c r="I92" s="194" t="s">
        <v>1038</v>
      </c>
      <c r="J92" s="191">
        <f t="shared" si="30"/>
        <v>1</v>
      </c>
      <c r="K92" s="308"/>
      <c r="L92" s="185"/>
      <c r="M92" s="192"/>
      <c r="N92" s="195" t="s">
        <v>39</v>
      </c>
      <c r="O92" s="186">
        <v>12</v>
      </c>
      <c r="P92" s="325"/>
      <c r="Q92" s="43"/>
      <c r="R92" s="43"/>
      <c r="S92" s="49"/>
      <c r="T92" s="308"/>
      <c r="U92" s="311"/>
      <c r="V92" s="308"/>
      <c r="W92" s="308"/>
      <c r="X92" s="187" t="s">
        <v>979</v>
      </c>
      <c r="Y92" s="49"/>
      <c r="Z92" s="324"/>
    </row>
    <row r="93" spans="1:48" x14ac:dyDescent="0.15">
      <c r="B93" s="51">
        <v>1</v>
      </c>
      <c r="C93" s="51" t="s">
        <v>117</v>
      </c>
      <c r="D93" s="51" t="s">
        <v>117</v>
      </c>
      <c r="E93" s="51" t="s">
        <v>301</v>
      </c>
      <c r="F93" s="51">
        <v>112</v>
      </c>
      <c r="H93" s="193"/>
      <c r="I93" s="194"/>
      <c r="J93" s="191"/>
      <c r="K93" s="308"/>
      <c r="L93" s="185"/>
      <c r="M93" s="192"/>
      <c r="N93" s="195" t="s">
        <v>40</v>
      </c>
      <c r="O93" s="186">
        <v>13</v>
      </c>
      <c r="P93" s="325"/>
      <c r="Q93" s="43"/>
      <c r="R93" s="43"/>
      <c r="S93" s="49"/>
      <c r="T93" s="308"/>
      <c r="U93" s="308"/>
      <c r="V93" s="308"/>
      <c r="W93" s="308"/>
      <c r="X93" s="186" t="s">
        <v>993</v>
      </c>
      <c r="Y93" s="308"/>
      <c r="Z93" s="325"/>
      <c r="AB93" s="3"/>
    </row>
    <row r="94" spans="1:48" x14ac:dyDescent="0.15">
      <c r="B94" s="51">
        <v>1</v>
      </c>
      <c r="C94" s="51" t="s">
        <v>117</v>
      </c>
      <c r="D94" s="51" t="s">
        <v>117</v>
      </c>
      <c r="E94" s="51" t="s">
        <v>302</v>
      </c>
      <c r="F94" s="51">
        <v>113</v>
      </c>
      <c r="H94" s="312"/>
      <c r="I94" s="313"/>
      <c r="J94" s="185"/>
      <c r="K94" s="308"/>
      <c r="L94" s="185"/>
      <c r="M94" s="42"/>
      <c r="N94" s="195" t="s">
        <v>5</v>
      </c>
      <c r="O94" s="186">
        <v>14</v>
      </c>
      <c r="P94" s="325"/>
      <c r="Q94" s="43"/>
      <c r="R94" s="43"/>
      <c r="S94" s="49"/>
      <c r="T94" s="308"/>
      <c r="U94" s="308"/>
      <c r="V94" s="308"/>
      <c r="W94" s="308"/>
      <c r="X94" s="187" t="s">
        <v>995</v>
      </c>
      <c r="Y94" s="49"/>
      <c r="Z94" s="324"/>
      <c r="AB94" s="3"/>
    </row>
    <row r="95" spans="1:48" x14ac:dyDescent="0.15">
      <c r="B95" s="51">
        <v>1</v>
      </c>
      <c r="C95" s="51" t="s">
        <v>117</v>
      </c>
      <c r="D95" s="51" t="s">
        <v>117</v>
      </c>
      <c r="E95" s="51" t="s">
        <v>303</v>
      </c>
      <c r="F95" s="51">
        <v>114</v>
      </c>
      <c r="H95" s="42" t="s">
        <v>16</v>
      </c>
      <c r="I95" s="197"/>
      <c r="J95" s="42" t="s">
        <v>17</v>
      </c>
      <c r="K95" s="308"/>
      <c r="L95" s="185"/>
      <c r="M95" s="42"/>
      <c r="N95" s="195" t="s">
        <v>41</v>
      </c>
      <c r="O95" s="186">
        <v>15</v>
      </c>
      <c r="P95" s="325"/>
      <c r="Q95" s="43"/>
      <c r="R95" s="43"/>
      <c r="S95" s="49"/>
      <c r="T95" s="308"/>
      <c r="U95" s="308"/>
      <c r="V95" s="308"/>
      <c r="W95" s="308"/>
      <c r="X95" s="187" t="s">
        <v>996</v>
      </c>
      <c r="Y95" s="49"/>
      <c r="Z95" s="324"/>
    </row>
    <row r="96" spans="1:48" x14ac:dyDescent="0.15">
      <c r="B96" s="51">
        <v>1</v>
      </c>
      <c r="C96" s="51" t="s">
        <v>117</v>
      </c>
      <c r="D96" s="51" t="s">
        <v>117</v>
      </c>
      <c r="E96" s="51" t="s">
        <v>304</v>
      </c>
      <c r="F96" s="51">
        <v>115</v>
      </c>
      <c r="H96" s="190"/>
      <c r="I96" s="194"/>
      <c r="J96" s="191"/>
      <c r="K96" s="308"/>
      <c r="L96" s="185"/>
      <c r="M96" s="42"/>
      <c r="N96" s="195" t="s">
        <v>241</v>
      </c>
      <c r="O96" s="186">
        <v>16</v>
      </c>
      <c r="P96" s="325"/>
      <c r="Q96" s="43"/>
      <c r="R96" s="43"/>
      <c r="S96" s="49"/>
      <c r="T96" s="308"/>
      <c r="U96" s="308"/>
      <c r="V96" s="308"/>
      <c r="W96" s="308"/>
      <c r="X96" s="187" t="s">
        <v>994</v>
      </c>
      <c r="Y96" s="49"/>
      <c r="Z96" s="324"/>
    </row>
    <row r="97" spans="2:28" x14ac:dyDescent="0.15">
      <c r="B97" s="51">
        <v>1</v>
      </c>
      <c r="C97" s="51" t="s">
        <v>117</v>
      </c>
      <c r="D97" s="51" t="s">
        <v>117</v>
      </c>
      <c r="E97" s="51" t="s">
        <v>305</v>
      </c>
      <c r="F97" s="51">
        <v>116</v>
      </c>
      <c r="H97" s="190" t="s">
        <v>0</v>
      </c>
      <c r="I97" s="198" t="s">
        <v>1039</v>
      </c>
      <c r="J97" s="191">
        <f>COUNTIF($AL$34:$AM$54,I97)</f>
        <v>0</v>
      </c>
      <c r="K97" s="308"/>
      <c r="L97" s="185"/>
      <c r="M97" s="42"/>
      <c r="N97" s="195" t="s">
        <v>240</v>
      </c>
      <c r="O97" s="186">
        <v>17</v>
      </c>
      <c r="P97" s="325"/>
      <c r="Q97" s="43"/>
      <c r="R97" s="43"/>
      <c r="S97" s="49"/>
      <c r="T97" s="308"/>
      <c r="U97" s="308"/>
      <c r="V97" s="308"/>
      <c r="W97" s="308"/>
      <c r="X97" s="188" t="s">
        <v>997</v>
      </c>
      <c r="Y97" s="89"/>
      <c r="Z97" s="337"/>
      <c r="AB97" s="310"/>
    </row>
    <row r="98" spans="2:28" x14ac:dyDescent="0.15">
      <c r="B98" s="51">
        <v>1</v>
      </c>
      <c r="C98" s="51" t="s">
        <v>117</v>
      </c>
      <c r="D98" s="51" t="s">
        <v>117</v>
      </c>
      <c r="E98" s="51" t="s">
        <v>306</v>
      </c>
      <c r="F98" s="51">
        <v>117</v>
      </c>
      <c r="H98" s="190" t="s">
        <v>1</v>
      </c>
      <c r="I98" s="198" t="s">
        <v>1040</v>
      </c>
      <c r="J98" s="191">
        <f t="shared" ref="J98:J105" si="31">COUNTIF($AL$34:$AM$54,I98)</f>
        <v>0</v>
      </c>
      <c r="K98" s="308"/>
      <c r="L98" s="185"/>
      <c r="M98" s="42"/>
      <c r="N98" s="195" t="s">
        <v>44</v>
      </c>
      <c r="O98" s="186">
        <v>18</v>
      </c>
      <c r="P98" s="325"/>
      <c r="Q98" s="43"/>
      <c r="R98" s="43"/>
      <c r="S98" s="49"/>
      <c r="T98" s="308"/>
      <c r="U98" s="43" t="s">
        <v>1145</v>
      </c>
      <c r="V98" s="308"/>
      <c r="W98" s="308"/>
      <c r="X98" s="188" t="s">
        <v>1050</v>
      </c>
      <c r="Y98" s="89"/>
      <c r="Z98" s="337"/>
    </row>
    <row r="99" spans="2:28" x14ac:dyDescent="0.15">
      <c r="B99" s="51">
        <v>1</v>
      </c>
      <c r="C99" s="51" t="s">
        <v>117</v>
      </c>
      <c r="D99" s="51" t="s">
        <v>117</v>
      </c>
      <c r="E99" s="51" t="s">
        <v>307</v>
      </c>
      <c r="F99" s="51">
        <v>118</v>
      </c>
      <c r="H99" s="190" t="s">
        <v>2</v>
      </c>
      <c r="I99" s="194" t="s">
        <v>1041</v>
      </c>
      <c r="J99" s="191">
        <f t="shared" si="31"/>
        <v>0</v>
      </c>
      <c r="K99" s="308"/>
      <c r="L99" s="185"/>
      <c r="M99" s="42"/>
      <c r="N99" s="195" t="s">
        <v>45</v>
      </c>
      <c r="O99" s="186">
        <v>19</v>
      </c>
      <c r="P99" s="325"/>
      <c r="Q99" s="43"/>
      <c r="R99" s="43"/>
      <c r="S99" s="49"/>
      <c r="T99" s="308"/>
      <c r="U99" s="186"/>
      <c r="V99" s="308"/>
      <c r="W99" s="308"/>
      <c r="X99" s="186"/>
      <c r="Y99" s="308"/>
      <c r="Z99" s="325"/>
    </row>
    <row r="100" spans="2:28" x14ac:dyDescent="0.15">
      <c r="B100" s="51">
        <v>1</v>
      </c>
      <c r="C100" s="51" t="s">
        <v>117</v>
      </c>
      <c r="D100" s="51" t="s">
        <v>117</v>
      </c>
      <c r="E100" s="51" t="s">
        <v>308</v>
      </c>
      <c r="F100" s="51">
        <v>119</v>
      </c>
      <c r="H100" s="190" t="s">
        <v>3</v>
      </c>
      <c r="I100" s="194" t="s">
        <v>1042</v>
      </c>
      <c r="J100" s="191">
        <f t="shared" si="31"/>
        <v>0</v>
      </c>
      <c r="K100" s="308"/>
      <c r="L100" s="185"/>
      <c r="M100" s="42"/>
      <c r="N100" s="195" t="s">
        <v>46</v>
      </c>
      <c r="O100" s="186">
        <v>20</v>
      </c>
      <c r="P100" s="325"/>
      <c r="Q100" s="43"/>
      <c r="R100" s="43"/>
      <c r="S100" s="49"/>
      <c r="T100" s="308"/>
      <c r="U100" s="186" t="s">
        <v>8</v>
      </c>
      <c r="V100" s="308"/>
      <c r="W100" s="308"/>
      <c r="X100" s="186"/>
      <c r="Y100" s="308"/>
      <c r="Z100" s="325"/>
    </row>
    <row r="101" spans="2:28" x14ac:dyDescent="0.15">
      <c r="B101" s="51">
        <v>1</v>
      </c>
      <c r="C101" s="51" t="s">
        <v>117</v>
      </c>
      <c r="D101" s="51" t="s">
        <v>117</v>
      </c>
      <c r="E101" s="51" t="s">
        <v>309</v>
      </c>
      <c r="F101" s="51">
        <v>120</v>
      </c>
      <c r="H101" s="190" t="s">
        <v>4</v>
      </c>
      <c r="I101" s="194" t="s">
        <v>1043</v>
      </c>
      <c r="J101" s="191">
        <f t="shared" si="31"/>
        <v>0</v>
      </c>
      <c r="K101" s="308"/>
      <c r="L101" s="185"/>
      <c r="M101" s="42"/>
      <c r="N101" s="195" t="s">
        <v>1269</v>
      </c>
      <c r="O101" s="186">
        <v>21</v>
      </c>
      <c r="P101" s="325"/>
      <c r="Q101" s="43"/>
      <c r="R101" s="43"/>
      <c r="S101" s="49"/>
      <c r="T101" s="308"/>
      <c r="U101" s="186" t="s">
        <v>255</v>
      </c>
      <c r="V101" s="308"/>
      <c r="W101" s="308"/>
      <c r="X101" s="186"/>
      <c r="Y101" s="308"/>
      <c r="Z101" s="325"/>
    </row>
    <row r="102" spans="2:28" x14ac:dyDescent="0.15">
      <c r="B102" s="51">
        <v>1</v>
      </c>
      <c r="C102" s="51" t="s">
        <v>117</v>
      </c>
      <c r="D102" s="51" t="s">
        <v>117</v>
      </c>
      <c r="E102" s="51" t="s">
        <v>310</v>
      </c>
      <c r="F102" s="51">
        <v>121</v>
      </c>
      <c r="H102" s="190" t="s">
        <v>31</v>
      </c>
      <c r="I102" s="194" t="s">
        <v>1045</v>
      </c>
      <c r="J102" s="191">
        <f t="shared" si="31"/>
        <v>0</v>
      </c>
      <c r="K102" s="308"/>
      <c r="L102" s="185"/>
      <c r="M102" s="42"/>
      <c r="N102" s="195"/>
      <c r="O102" s="307"/>
      <c r="P102" s="325"/>
      <c r="Q102" s="43"/>
      <c r="R102" s="43"/>
      <c r="S102" s="49"/>
      <c r="T102" s="308"/>
      <c r="U102" s="186" t="s">
        <v>256</v>
      </c>
      <c r="V102" s="308"/>
      <c r="W102" s="308"/>
      <c r="X102" s="308"/>
      <c r="Y102" s="308"/>
      <c r="Z102" s="325"/>
    </row>
    <row r="103" spans="2:28" x14ac:dyDescent="0.15">
      <c r="B103" s="51">
        <v>1</v>
      </c>
      <c r="C103" s="51" t="s">
        <v>117</v>
      </c>
      <c r="D103" s="51" t="s">
        <v>117</v>
      </c>
      <c r="E103" s="51" t="s">
        <v>311</v>
      </c>
      <c r="F103" s="51">
        <v>122</v>
      </c>
      <c r="H103" s="190" t="s">
        <v>18</v>
      </c>
      <c r="I103" s="194" t="s">
        <v>1046</v>
      </c>
      <c r="J103" s="191">
        <f t="shared" si="31"/>
        <v>0</v>
      </c>
      <c r="K103" s="308"/>
      <c r="L103" s="185"/>
      <c r="M103" s="42"/>
      <c r="N103" s="195"/>
      <c r="O103" s="307"/>
      <c r="P103" s="325"/>
      <c r="Q103" s="43"/>
      <c r="R103" s="43"/>
      <c r="S103" s="49"/>
      <c r="T103" s="308"/>
      <c r="U103" s="186" t="s">
        <v>257</v>
      </c>
      <c r="V103" s="308"/>
      <c r="W103" s="308"/>
      <c r="X103" s="308"/>
      <c r="Y103" s="308"/>
      <c r="Z103" s="325"/>
    </row>
    <row r="104" spans="2:28" x14ac:dyDescent="0.15">
      <c r="B104" s="51">
        <v>1</v>
      </c>
      <c r="C104" s="51" t="s">
        <v>117</v>
      </c>
      <c r="D104" s="51" t="s">
        <v>117</v>
      </c>
      <c r="E104" s="51" t="s">
        <v>312</v>
      </c>
      <c r="F104" s="51">
        <v>123</v>
      </c>
      <c r="H104" s="190" t="s">
        <v>28</v>
      </c>
      <c r="I104" s="194" t="s">
        <v>1047</v>
      </c>
      <c r="J104" s="191">
        <f t="shared" si="31"/>
        <v>0</v>
      </c>
      <c r="K104" s="308"/>
      <c r="L104" s="185"/>
      <c r="M104" s="42"/>
      <c r="N104" s="199"/>
      <c r="O104" s="44"/>
      <c r="P104" s="325"/>
      <c r="Q104" s="43"/>
      <c r="R104" s="43"/>
      <c r="S104" s="49"/>
      <c r="T104" s="308"/>
      <c r="U104" s="186" t="s">
        <v>259</v>
      </c>
      <c r="V104" s="308"/>
      <c r="W104" s="308"/>
      <c r="X104" s="308"/>
      <c r="Y104" s="308"/>
      <c r="Z104" s="325"/>
    </row>
    <row r="105" spans="2:28" x14ac:dyDescent="0.15">
      <c r="B105" s="51">
        <v>1</v>
      </c>
      <c r="C105" s="51" t="s">
        <v>117</v>
      </c>
      <c r="D105" s="51" t="s">
        <v>117</v>
      </c>
      <c r="E105" s="51" t="s">
        <v>117</v>
      </c>
      <c r="F105" s="51">
        <v>124</v>
      </c>
      <c r="H105" s="190" t="s">
        <v>35</v>
      </c>
      <c r="I105" s="194" t="s">
        <v>1048</v>
      </c>
      <c r="J105" s="191">
        <f t="shared" si="31"/>
        <v>0</v>
      </c>
      <c r="K105" s="308"/>
      <c r="L105" s="185"/>
      <c r="M105" s="42"/>
      <c r="N105" s="44"/>
      <c r="O105" s="44"/>
      <c r="P105" s="325"/>
      <c r="Q105" s="43"/>
      <c r="R105" s="43"/>
      <c r="S105" s="49"/>
      <c r="T105" s="308"/>
      <c r="U105" s="186" t="s">
        <v>258</v>
      </c>
      <c r="V105" s="308"/>
      <c r="W105" s="308"/>
      <c r="X105" s="308"/>
      <c r="Y105" s="308"/>
      <c r="Z105" s="325"/>
    </row>
    <row r="106" spans="2:28" x14ac:dyDescent="0.15">
      <c r="B106" s="47">
        <v>1</v>
      </c>
      <c r="C106" s="47" t="s">
        <v>117</v>
      </c>
      <c r="D106" s="47" t="s">
        <v>117</v>
      </c>
      <c r="E106" s="47" t="s">
        <v>313</v>
      </c>
      <c r="F106" s="51">
        <v>125</v>
      </c>
      <c r="H106" s="190"/>
      <c r="I106" s="194"/>
      <c r="J106" s="191"/>
      <c r="K106" s="308"/>
      <c r="L106" s="185"/>
      <c r="M106" s="42"/>
      <c r="N106" s="44"/>
      <c r="O106" s="44"/>
      <c r="P106" s="325"/>
      <c r="Q106" s="43"/>
      <c r="R106" s="43"/>
      <c r="S106" s="49"/>
      <c r="T106" s="308"/>
      <c r="U106" s="186" t="s">
        <v>960</v>
      </c>
      <c r="V106" s="308"/>
      <c r="W106" s="308"/>
      <c r="X106" s="308"/>
      <c r="Y106" s="308"/>
      <c r="Z106" s="325"/>
    </row>
    <row r="107" spans="2:28" x14ac:dyDescent="0.15">
      <c r="B107" s="51">
        <v>1</v>
      </c>
      <c r="C107" s="51" t="s">
        <v>117</v>
      </c>
      <c r="D107" s="51" t="s">
        <v>117</v>
      </c>
      <c r="E107" s="51" t="s">
        <v>314</v>
      </c>
      <c r="F107" s="51">
        <v>126</v>
      </c>
      <c r="H107" s="190"/>
      <c r="I107" s="194"/>
      <c r="J107" s="191"/>
      <c r="K107" s="308"/>
      <c r="L107" s="185"/>
      <c r="M107" s="42"/>
      <c r="N107" s="44"/>
      <c r="O107" s="44"/>
      <c r="P107" s="325"/>
      <c r="Q107" s="43"/>
      <c r="R107" s="43"/>
      <c r="S107" s="49"/>
      <c r="T107" s="308"/>
      <c r="U107" s="186" t="s">
        <v>1270</v>
      </c>
      <c r="V107" s="308"/>
      <c r="W107" s="308"/>
      <c r="X107" s="308"/>
      <c r="Y107" s="308"/>
      <c r="Z107" s="325"/>
    </row>
    <row r="108" spans="2:28" x14ac:dyDescent="0.15">
      <c r="B108" s="51">
        <v>1</v>
      </c>
      <c r="C108" s="51" t="s">
        <v>117</v>
      </c>
      <c r="D108" s="51" t="s">
        <v>117</v>
      </c>
      <c r="E108" s="51" t="s">
        <v>315</v>
      </c>
      <c r="F108" s="51">
        <v>127</v>
      </c>
      <c r="H108" s="185"/>
      <c r="I108" s="185"/>
      <c r="J108" s="185"/>
      <c r="K108" s="308"/>
      <c r="L108" s="185"/>
      <c r="M108" s="42"/>
      <c r="N108" s="44"/>
      <c r="O108" s="44"/>
      <c r="P108" s="325"/>
      <c r="Q108" s="43"/>
      <c r="R108" s="43"/>
      <c r="S108" s="49"/>
      <c r="T108" s="308"/>
      <c r="U108" s="186"/>
      <c r="V108" s="308"/>
      <c r="W108" s="308"/>
      <c r="X108" s="308"/>
      <c r="Y108" s="308"/>
      <c r="Z108" s="325"/>
    </row>
    <row r="109" spans="2:28" x14ac:dyDescent="0.15">
      <c r="B109" s="51">
        <v>1</v>
      </c>
      <c r="C109" s="51" t="s">
        <v>117</v>
      </c>
      <c r="D109" s="51" t="s">
        <v>117</v>
      </c>
      <c r="E109" s="51" t="s">
        <v>316</v>
      </c>
      <c r="F109" s="51">
        <v>128</v>
      </c>
      <c r="H109" s="185"/>
      <c r="I109" s="185"/>
      <c r="J109" s="185" t="s">
        <v>17</v>
      </c>
      <c r="K109" s="308"/>
      <c r="L109" s="185"/>
      <c r="M109" s="42"/>
      <c r="N109" s="44"/>
      <c r="O109" s="44"/>
      <c r="P109" s="325"/>
      <c r="Q109" s="43"/>
      <c r="R109" s="43"/>
      <c r="S109" s="49"/>
      <c r="T109" s="308"/>
      <c r="U109" s="186"/>
      <c r="V109" s="308"/>
      <c r="W109" s="308"/>
      <c r="X109" s="308"/>
      <c r="Y109" s="308"/>
      <c r="Z109" s="325"/>
    </row>
    <row r="110" spans="2:28" x14ac:dyDescent="0.15">
      <c r="B110" s="51">
        <v>1</v>
      </c>
      <c r="C110" s="51" t="s">
        <v>117</v>
      </c>
      <c r="D110" s="51" t="s">
        <v>117</v>
      </c>
      <c r="E110" s="51" t="s">
        <v>317</v>
      </c>
      <c r="F110" s="51">
        <v>129</v>
      </c>
      <c r="H110" s="190" t="s">
        <v>1271</v>
      </c>
      <c r="I110" s="194" t="s">
        <v>1033</v>
      </c>
      <c r="J110" s="191">
        <f>COUNTIF($AL$11:$AM$31,I110)</f>
        <v>0</v>
      </c>
      <c r="K110" s="308"/>
      <c r="L110" s="185"/>
      <c r="M110" s="42"/>
      <c r="N110" s="43"/>
      <c r="O110" s="43"/>
      <c r="P110" s="325"/>
      <c r="Q110" s="200"/>
      <c r="R110" s="43"/>
      <c r="S110" s="49"/>
      <c r="T110" s="308"/>
      <c r="U110" s="308"/>
      <c r="V110" s="308"/>
      <c r="W110" s="308"/>
      <c r="X110" s="308"/>
      <c r="Y110" s="308"/>
      <c r="Z110" s="325"/>
    </row>
    <row r="111" spans="2:28" x14ac:dyDescent="0.15">
      <c r="B111" s="51">
        <v>1</v>
      </c>
      <c r="C111" s="51" t="s">
        <v>117</v>
      </c>
      <c r="D111" s="51" t="s">
        <v>117</v>
      </c>
      <c r="E111" s="51" t="s">
        <v>318</v>
      </c>
      <c r="F111" s="51">
        <v>130</v>
      </c>
      <c r="H111" s="190"/>
      <c r="I111" s="194" t="s">
        <v>1044</v>
      </c>
      <c r="J111" s="191">
        <f>COUNTIF($AL$34:$AM$54,I111)</f>
        <v>0</v>
      </c>
      <c r="K111" s="308"/>
      <c r="L111" s="185"/>
      <c r="M111" s="42"/>
      <c r="N111" s="43"/>
      <c r="O111" s="43"/>
      <c r="P111" s="325"/>
      <c r="Q111" s="43"/>
      <c r="R111" s="43"/>
      <c r="S111" s="49"/>
      <c r="T111" s="308"/>
      <c r="U111" s="308"/>
      <c r="V111" s="308"/>
      <c r="W111" s="308"/>
      <c r="X111" s="308"/>
      <c r="Y111" s="308"/>
      <c r="Z111" s="325"/>
    </row>
    <row r="112" spans="2:28" x14ac:dyDescent="0.15">
      <c r="B112" s="51">
        <v>1</v>
      </c>
      <c r="C112" s="51" t="s">
        <v>117</v>
      </c>
      <c r="D112" s="51" t="s">
        <v>117</v>
      </c>
      <c r="E112" s="51" t="s">
        <v>319</v>
      </c>
      <c r="F112" s="51">
        <v>131</v>
      </c>
      <c r="H112" s="43"/>
      <c r="I112" s="43"/>
      <c r="J112" s="43"/>
      <c r="K112" s="308"/>
      <c r="L112" s="308"/>
      <c r="M112" s="43"/>
      <c r="N112" s="43"/>
      <c r="O112" s="43"/>
      <c r="P112" s="325"/>
      <c r="Q112" s="43"/>
      <c r="R112" s="43"/>
      <c r="S112" s="49"/>
      <c r="T112" s="308"/>
      <c r="U112" s="308"/>
      <c r="V112" s="308"/>
      <c r="W112" s="308"/>
      <c r="X112" s="308"/>
      <c r="Y112" s="308"/>
      <c r="Z112" s="325"/>
    </row>
    <row r="113" spans="2:19" x14ac:dyDescent="0.15">
      <c r="B113" s="51">
        <v>1</v>
      </c>
      <c r="C113" s="51" t="s">
        <v>117</v>
      </c>
      <c r="D113" s="51" t="s">
        <v>117</v>
      </c>
      <c r="E113" s="51" t="s">
        <v>320</v>
      </c>
      <c r="F113" s="51">
        <v>132</v>
      </c>
      <c r="S113" s="49"/>
    </row>
    <row r="114" spans="2:19" x14ac:dyDescent="0.15">
      <c r="B114" s="51">
        <v>1</v>
      </c>
      <c r="C114" s="51" t="s">
        <v>117</v>
      </c>
      <c r="D114" s="51" t="s">
        <v>117</v>
      </c>
      <c r="E114" s="51" t="s">
        <v>321</v>
      </c>
      <c r="F114" s="51">
        <v>133</v>
      </c>
      <c r="S114" s="49"/>
    </row>
    <row r="115" spans="2:19" x14ac:dyDescent="0.15">
      <c r="B115" s="51">
        <v>1</v>
      </c>
      <c r="C115" s="51" t="s">
        <v>117</v>
      </c>
      <c r="D115" s="51" t="s">
        <v>117</v>
      </c>
      <c r="E115" s="51" t="s">
        <v>322</v>
      </c>
      <c r="F115" s="51">
        <v>134</v>
      </c>
      <c r="S115" s="49"/>
    </row>
    <row r="116" spans="2:19" x14ac:dyDescent="0.15">
      <c r="B116" s="51">
        <v>1</v>
      </c>
      <c r="C116" s="51" t="s">
        <v>117</v>
      </c>
      <c r="D116" s="51" t="s">
        <v>117</v>
      </c>
      <c r="E116" s="51" t="s">
        <v>323</v>
      </c>
      <c r="F116" s="51">
        <v>135</v>
      </c>
    </row>
    <row r="117" spans="2:19" x14ac:dyDescent="0.15">
      <c r="B117" s="51">
        <v>1</v>
      </c>
      <c r="C117" s="51" t="s">
        <v>117</v>
      </c>
      <c r="D117" s="51" t="s">
        <v>117</v>
      </c>
      <c r="E117" s="51" t="s">
        <v>324</v>
      </c>
      <c r="F117" s="51">
        <v>136</v>
      </c>
    </row>
    <row r="118" spans="2:19" x14ac:dyDescent="0.15">
      <c r="B118" s="51">
        <v>1</v>
      </c>
      <c r="C118" s="51" t="s">
        <v>117</v>
      </c>
      <c r="D118" s="51" t="s">
        <v>117</v>
      </c>
      <c r="E118" s="51" t="s">
        <v>325</v>
      </c>
      <c r="F118" s="51">
        <v>137</v>
      </c>
    </row>
    <row r="119" spans="2:19" x14ac:dyDescent="0.15">
      <c r="B119" s="51">
        <v>1</v>
      </c>
      <c r="C119" s="51" t="s">
        <v>117</v>
      </c>
      <c r="D119" s="51" t="s">
        <v>117</v>
      </c>
      <c r="E119" s="51" t="s">
        <v>326</v>
      </c>
      <c r="F119" s="51">
        <v>138</v>
      </c>
    </row>
    <row r="120" spans="2:19" x14ac:dyDescent="0.15">
      <c r="B120" s="51">
        <v>1</v>
      </c>
      <c r="C120" s="51" t="s">
        <v>117</v>
      </c>
      <c r="D120" s="51" t="s">
        <v>117</v>
      </c>
      <c r="E120" s="51" t="s">
        <v>327</v>
      </c>
      <c r="F120" s="51">
        <v>139</v>
      </c>
    </row>
    <row r="121" spans="2:19" x14ac:dyDescent="0.15">
      <c r="B121" s="51">
        <v>1</v>
      </c>
      <c r="C121" s="51" t="s">
        <v>117</v>
      </c>
      <c r="D121" s="51" t="s">
        <v>117</v>
      </c>
      <c r="E121" s="51" t="s">
        <v>328</v>
      </c>
      <c r="F121" s="51">
        <v>140</v>
      </c>
    </row>
    <row r="122" spans="2:19" x14ac:dyDescent="0.15">
      <c r="B122" s="51">
        <v>1</v>
      </c>
      <c r="C122" s="51" t="s">
        <v>117</v>
      </c>
      <c r="D122" s="51" t="s">
        <v>117</v>
      </c>
      <c r="E122" s="51" t="s">
        <v>329</v>
      </c>
      <c r="F122" s="51">
        <v>141</v>
      </c>
    </row>
    <row r="123" spans="2:19" x14ac:dyDescent="0.15">
      <c r="B123" s="51">
        <v>1</v>
      </c>
      <c r="C123" s="51" t="s">
        <v>117</v>
      </c>
      <c r="D123" s="51" t="s">
        <v>117</v>
      </c>
      <c r="E123" s="51" t="s">
        <v>330</v>
      </c>
      <c r="F123" s="51">
        <v>142</v>
      </c>
    </row>
    <row r="124" spans="2:19" x14ac:dyDescent="0.15">
      <c r="B124" s="51">
        <v>1</v>
      </c>
      <c r="C124" s="51" t="s">
        <v>117</v>
      </c>
      <c r="D124" s="51" t="s">
        <v>117</v>
      </c>
      <c r="E124" s="51" t="s">
        <v>331</v>
      </c>
      <c r="F124" s="51">
        <v>143</v>
      </c>
    </row>
    <row r="125" spans="2:19" x14ac:dyDescent="0.15">
      <c r="B125" s="51">
        <v>1</v>
      </c>
      <c r="C125" s="51" t="s">
        <v>117</v>
      </c>
      <c r="D125" s="51" t="s">
        <v>117</v>
      </c>
      <c r="E125" s="51" t="s">
        <v>332</v>
      </c>
      <c r="F125" s="51">
        <v>144</v>
      </c>
    </row>
    <row r="126" spans="2:19" x14ac:dyDescent="0.15">
      <c r="B126" s="51">
        <v>1</v>
      </c>
      <c r="C126" s="51" t="s">
        <v>117</v>
      </c>
      <c r="D126" s="51" t="s">
        <v>117</v>
      </c>
      <c r="E126" s="51" t="s">
        <v>333</v>
      </c>
      <c r="F126" s="51">
        <v>145</v>
      </c>
    </row>
    <row r="127" spans="2:19" x14ac:dyDescent="0.15">
      <c r="B127" s="51">
        <v>1</v>
      </c>
      <c r="C127" s="51" t="s">
        <v>117</v>
      </c>
      <c r="D127" s="51" t="s">
        <v>117</v>
      </c>
      <c r="E127" s="51" t="s">
        <v>334</v>
      </c>
      <c r="F127" s="51">
        <v>146</v>
      </c>
    </row>
    <row r="128" spans="2:19" x14ac:dyDescent="0.15">
      <c r="B128" s="51">
        <v>1</v>
      </c>
      <c r="C128" s="51" t="s">
        <v>117</v>
      </c>
      <c r="D128" s="51" t="s">
        <v>117</v>
      </c>
      <c r="E128" s="51" t="s">
        <v>335</v>
      </c>
      <c r="F128" s="51">
        <v>147</v>
      </c>
    </row>
    <row r="129" spans="2:6" x14ac:dyDescent="0.15">
      <c r="B129" s="51">
        <v>1</v>
      </c>
      <c r="C129" s="51" t="s">
        <v>117</v>
      </c>
      <c r="D129" s="51" t="s">
        <v>117</v>
      </c>
      <c r="E129" s="51" t="s">
        <v>336</v>
      </c>
      <c r="F129" s="51">
        <v>148</v>
      </c>
    </row>
    <row r="130" spans="2:6" x14ac:dyDescent="0.15">
      <c r="B130" s="51">
        <v>1</v>
      </c>
      <c r="C130" s="51" t="s">
        <v>117</v>
      </c>
      <c r="D130" s="51" t="s">
        <v>117</v>
      </c>
      <c r="E130" s="51" t="s">
        <v>337</v>
      </c>
      <c r="F130" s="51">
        <v>149</v>
      </c>
    </row>
    <row r="131" spans="2:6" x14ac:dyDescent="0.15">
      <c r="B131" s="52">
        <v>1</v>
      </c>
      <c r="C131" s="52" t="s">
        <v>117</v>
      </c>
      <c r="D131" s="52" t="s">
        <v>117</v>
      </c>
      <c r="E131" s="52" t="s">
        <v>338</v>
      </c>
      <c r="F131" s="51">
        <v>150</v>
      </c>
    </row>
    <row r="132" spans="2:6" x14ac:dyDescent="0.15">
      <c r="B132" s="52">
        <v>1</v>
      </c>
      <c r="C132" s="52" t="s">
        <v>117</v>
      </c>
      <c r="D132" s="52" t="s">
        <v>117</v>
      </c>
      <c r="E132" s="52" t="s">
        <v>339</v>
      </c>
      <c r="F132" s="51">
        <v>151</v>
      </c>
    </row>
    <row r="133" spans="2:6" x14ac:dyDescent="0.15">
      <c r="B133" s="52">
        <v>1</v>
      </c>
      <c r="C133" s="52" t="s">
        <v>117</v>
      </c>
      <c r="D133" s="52" t="s">
        <v>117</v>
      </c>
      <c r="E133" s="52" t="s">
        <v>340</v>
      </c>
      <c r="F133" s="51">
        <v>152</v>
      </c>
    </row>
    <row r="134" spans="2:6" x14ac:dyDescent="0.15">
      <c r="B134" s="52">
        <v>1</v>
      </c>
      <c r="C134" s="52" t="s">
        <v>117</v>
      </c>
      <c r="D134" s="52" t="s">
        <v>117</v>
      </c>
      <c r="E134" s="52" t="s">
        <v>341</v>
      </c>
      <c r="F134" s="51">
        <v>153</v>
      </c>
    </row>
    <row r="135" spans="2:6" x14ac:dyDescent="0.15">
      <c r="B135" s="53">
        <v>1</v>
      </c>
      <c r="C135" s="53" t="s">
        <v>117</v>
      </c>
      <c r="D135" s="53" t="s">
        <v>117</v>
      </c>
      <c r="E135" s="53" t="s">
        <v>342</v>
      </c>
      <c r="F135" s="51">
        <v>154</v>
      </c>
    </row>
    <row r="136" spans="2:6" x14ac:dyDescent="0.15">
      <c r="B136" s="51">
        <v>1</v>
      </c>
      <c r="C136" s="51" t="s">
        <v>117</v>
      </c>
      <c r="D136" s="51" t="s">
        <v>117</v>
      </c>
      <c r="E136" s="51" t="s">
        <v>343</v>
      </c>
      <c r="F136" s="51">
        <v>155</v>
      </c>
    </row>
    <row r="137" spans="2:6" x14ac:dyDescent="0.15">
      <c r="B137" s="51">
        <v>1</v>
      </c>
      <c r="C137" s="51" t="s">
        <v>117</v>
      </c>
      <c r="D137" s="51" t="s">
        <v>117</v>
      </c>
      <c r="E137" s="51" t="s">
        <v>344</v>
      </c>
      <c r="F137" s="51">
        <v>156</v>
      </c>
    </row>
    <row r="138" spans="2:6" x14ac:dyDescent="0.15">
      <c r="B138" s="51">
        <v>1</v>
      </c>
      <c r="C138" s="51" t="s">
        <v>117</v>
      </c>
      <c r="D138" s="51" t="s">
        <v>117</v>
      </c>
      <c r="E138" s="51" t="s">
        <v>345</v>
      </c>
      <c r="F138" s="51">
        <v>157</v>
      </c>
    </row>
    <row r="139" spans="2:6" x14ac:dyDescent="0.15">
      <c r="B139" s="51">
        <v>1</v>
      </c>
      <c r="C139" s="51" t="s">
        <v>117</v>
      </c>
      <c r="D139" s="51" t="s">
        <v>117</v>
      </c>
      <c r="E139" s="51" t="s">
        <v>346</v>
      </c>
      <c r="F139" s="51">
        <v>158</v>
      </c>
    </row>
    <row r="140" spans="2:6" x14ac:dyDescent="0.15">
      <c r="B140" s="51">
        <v>1</v>
      </c>
      <c r="C140" s="51" t="s">
        <v>117</v>
      </c>
      <c r="D140" s="51" t="s">
        <v>117</v>
      </c>
      <c r="E140" s="51" t="s">
        <v>347</v>
      </c>
      <c r="F140" s="51">
        <v>159</v>
      </c>
    </row>
    <row r="141" spans="2:6" x14ac:dyDescent="0.15">
      <c r="B141" s="51">
        <v>1</v>
      </c>
      <c r="C141" s="51" t="s">
        <v>117</v>
      </c>
      <c r="D141" s="51" t="s">
        <v>117</v>
      </c>
      <c r="E141" s="51" t="s">
        <v>348</v>
      </c>
      <c r="F141" s="51">
        <v>160</v>
      </c>
    </row>
    <row r="142" spans="2:6" x14ac:dyDescent="0.15">
      <c r="B142" s="47">
        <v>1</v>
      </c>
      <c r="C142" s="47" t="s">
        <v>117</v>
      </c>
      <c r="D142" s="47" t="s">
        <v>117</v>
      </c>
      <c r="E142" s="47" t="s">
        <v>349</v>
      </c>
      <c r="F142" s="47">
        <v>161</v>
      </c>
    </row>
    <row r="143" spans="2:6" x14ac:dyDescent="0.15">
      <c r="B143" s="47">
        <v>1</v>
      </c>
      <c r="C143" s="47" t="s">
        <v>117</v>
      </c>
      <c r="D143" s="47" t="s">
        <v>117</v>
      </c>
      <c r="E143" s="47" t="s">
        <v>350</v>
      </c>
      <c r="F143" s="47">
        <v>162</v>
      </c>
    </row>
    <row r="144" spans="2:6" x14ac:dyDescent="0.15">
      <c r="B144" s="47">
        <v>1</v>
      </c>
      <c r="C144" s="47" t="s">
        <v>117</v>
      </c>
      <c r="D144" s="47" t="s">
        <v>117</v>
      </c>
      <c r="E144" s="47" t="s">
        <v>351</v>
      </c>
      <c r="F144" s="47">
        <v>163</v>
      </c>
    </row>
    <row r="145" spans="2:6" x14ac:dyDescent="0.15">
      <c r="B145" s="47">
        <v>1</v>
      </c>
      <c r="C145" s="47" t="s">
        <v>117</v>
      </c>
      <c r="D145" s="47" t="s">
        <v>117</v>
      </c>
      <c r="E145" s="47" t="s">
        <v>352</v>
      </c>
      <c r="F145" s="47">
        <v>164</v>
      </c>
    </row>
    <row r="146" spans="2:6" x14ac:dyDescent="0.15">
      <c r="B146" s="47">
        <v>1</v>
      </c>
      <c r="C146" s="47" t="s">
        <v>117</v>
      </c>
      <c r="D146" s="47" t="s">
        <v>117</v>
      </c>
      <c r="E146" s="47" t="s">
        <v>353</v>
      </c>
      <c r="F146" s="47">
        <v>165</v>
      </c>
    </row>
    <row r="147" spans="2:6" x14ac:dyDescent="0.15">
      <c r="B147" s="47">
        <v>1</v>
      </c>
      <c r="C147" s="47" t="s">
        <v>117</v>
      </c>
      <c r="D147" s="47" t="s">
        <v>117</v>
      </c>
      <c r="E147" s="47" t="s">
        <v>354</v>
      </c>
      <c r="F147" s="47">
        <v>166</v>
      </c>
    </row>
    <row r="148" spans="2:6" x14ac:dyDescent="0.15">
      <c r="B148" s="47">
        <v>1</v>
      </c>
      <c r="C148" s="47" t="s">
        <v>117</v>
      </c>
      <c r="D148" s="47" t="s">
        <v>117</v>
      </c>
      <c r="E148" s="47" t="s">
        <v>355</v>
      </c>
      <c r="F148" s="47">
        <v>167</v>
      </c>
    </row>
    <row r="149" spans="2:6" x14ac:dyDescent="0.15">
      <c r="B149" s="47">
        <v>1</v>
      </c>
      <c r="C149" s="47" t="s">
        <v>117</v>
      </c>
      <c r="D149" s="47" t="s">
        <v>117</v>
      </c>
      <c r="E149" s="47" t="s">
        <v>356</v>
      </c>
      <c r="F149" s="47">
        <v>168</v>
      </c>
    </row>
    <row r="150" spans="2:6" x14ac:dyDescent="0.15">
      <c r="B150" s="47">
        <v>1</v>
      </c>
      <c r="C150" s="47" t="s">
        <v>117</v>
      </c>
      <c r="D150" s="47" t="s">
        <v>117</v>
      </c>
      <c r="E150" s="47" t="s">
        <v>357</v>
      </c>
      <c r="F150" s="47">
        <v>169</v>
      </c>
    </row>
    <row r="151" spans="2:6" x14ac:dyDescent="0.15">
      <c r="B151" s="47">
        <v>1</v>
      </c>
      <c r="C151" s="47" t="s">
        <v>117</v>
      </c>
      <c r="D151" s="47" t="s">
        <v>117</v>
      </c>
      <c r="E151" s="47" t="s">
        <v>358</v>
      </c>
      <c r="F151" s="47">
        <v>170</v>
      </c>
    </row>
    <row r="152" spans="2:6" x14ac:dyDescent="0.15">
      <c r="B152" s="47">
        <v>1</v>
      </c>
      <c r="C152" s="47" t="s">
        <v>117</v>
      </c>
      <c r="D152" s="47" t="s">
        <v>117</v>
      </c>
      <c r="E152" s="47" t="s">
        <v>359</v>
      </c>
      <c r="F152" s="47">
        <v>171</v>
      </c>
    </row>
    <row r="153" spans="2:6" x14ac:dyDescent="0.15">
      <c r="B153" s="47">
        <v>1</v>
      </c>
      <c r="C153" s="47" t="s">
        <v>117</v>
      </c>
      <c r="D153" s="47" t="s">
        <v>117</v>
      </c>
      <c r="E153" s="47" t="s">
        <v>360</v>
      </c>
      <c r="F153" s="47">
        <v>172</v>
      </c>
    </row>
    <row r="154" spans="2:6" x14ac:dyDescent="0.15">
      <c r="B154" s="47">
        <v>1</v>
      </c>
      <c r="C154" s="47" t="s">
        <v>117</v>
      </c>
      <c r="D154" s="47" t="s">
        <v>117</v>
      </c>
      <c r="E154" s="47" t="s">
        <v>361</v>
      </c>
      <c r="F154" s="47">
        <v>173</v>
      </c>
    </row>
    <row r="155" spans="2:6" x14ac:dyDescent="0.15">
      <c r="B155" s="47">
        <v>1</v>
      </c>
      <c r="C155" s="47" t="s">
        <v>117</v>
      </c>
      <c r="D155" s="47" t="s">
        <v>117</v>
      </c>
      <c r="E155" s="47" t="s">
        <v>362</v>
      </c>
      <c r="F155" s="47">
        <v>174</v>
      </c>
    </row>
    <row r="156" spans="2:6" x14ac:dyDescent="0.15">
      <c r="B156" s="47">
        <v>1</v>
      </c>
      <c r="C156" s="47" t="s">
        <v>117</v>
      </c>
      <c r="D156" s="47" t="s">
        <v>117</v>
      </c>
      <c r="E156" s="47" t="s">
        <v>363</v>
      </c>
      <c r="F156" s="47">
        <v>175</v>
      </c>
    </row>
    <row r="157" spans="2:6" x14ac:dyDescent="0.15">
      <c r="B157" s="47">
        <v>1</v>
      </c>
      <c r="C157" s="47" t="s">
        <v>117</v>
      </c>
      <c r="D157" s="47" t="s">
        <v>117</v>
      </c>
      <c r="E157" s="47" t="s">
        <v>364</v>
      </c>
      <c r="F157" s="47">
        <v>176</v>
      </c>
    </row>
    <row r="158" spans="2:6" x14ac:dyDescent="0.15">
      <c r="B158" s="47">
        <v>1</v>
      </c>
      <c r="C158" s="47" t="s">
        <v>117</v>
      </c>
      <c r="D158" s="47" t="s">
        <v>117</v>
      </c>
      <c r="E158" s="47" t="s">
        <v>365</v>
      </c>
      <c r="F158" s="47">
        <v>177</v>
      </c>
    </row>
    <row r="159" spans="2:6" x14ac:dyDescent="0.15">
      <c r="B159" s="47">
        <v>1</v>
      </c>
      <c r="C159" s="47" t="s">
        <v>117</v>
      </c>
      <c r="D159" s="47" t="s">
        <v>117</v>
      </c>
      <c r="E159" s="47" t="s">
        <v>366</v>
      </c>
      <c r="F159" s="47">
        <v>178</v>
      </c>
    </row>
    <row r="160" spans="2:6" x14ac:dyDescent="0.15">
      <c r="B160" s="47">
        <v>1</v>
      </c>
      <c r="C160" s="47" t="s">
        <v>117</v>
      </c>
      <c r="D160" s="47" t="s">
        <v>117</v>
      </c>
      <c r="E160" s="47" t="s">
        <v>367</v>
      </c>
      <c r="F160" s="47">
        <v>179</v>
      </c>
    </row>
    <row r="161" spans="2:6" x14ac:dyDescent="0.15">
      <c r="B161" s="47">
        <v>1</v>
      </c>
      <c r="C161" s="47" t="s">
        <v>117</v>
      </c>
      <c r="D161" s="47" t="s">
        <v>117</v>
      </c>
      <c r="E161" s="47" t="s">
        <v>368</v>
      </c>
      <c r="F161" s="47">
        <v>180</v>
      </c>
    </row>
    <row r="162" spans="2:6" x14ac:dyDescent="0.15">
      <c r="B162" s="47">
        <v>1</v>
      </c>
      <c r="C162" s="47" t="s">
        <v>117</v>
      </c>
      <c r="D162" s="47" t="s">
        <v>117</v>
      </c>
      <c r="E162" s="47" t="s">
        <v>369</v>
      </c>
      <c r="F162" s="47">
        <v>181</v>
      </c>
    </row>
    <row r="163" spans="2:6" x14ac:dyDescent="0.15">
      <c r="B163" s="47">
        <v>1</v>
      </c>
      <c r="C163" s="47" t="s">
        <v>117</v>
      </c>
      <c r="D163" s="47" t="s">
        <v>117</v>
      </c>
      <c r="E163" s="47" t="s">
        <v>370</v>
      </c>
      <c r="F163" s="47">
        <v>182</v>
      </c>
    </row>
    <row r="164" spans="2:6" x14ac:dyDescent="0.15">
      <c r="B164" s="47">
        <v>1</v>
      </c>
      <c r="C164" s="47" t="s">
        <v>117</v>
      </c>
      <c r="D164" s="47" t="s">
        <v>117</v>
      </c>
      <c r="E164" s="47" t="s">
        <v>371</v>
      </c>
      <c r="F164" s="47">
        <v>183</v>
      </c>
    </row>
    <row r="165" spans="2:6" x14ac:dyDescent="0.15">
      <c r="B165" s="47">
        <v>1</v>
      </c>
      <c r="C165" s="47" t="s">
        <v>117</v>
      </c>
      <c r="D165" s="47" t="s">
        <v>117</v>
      </c>
      <c r="E165" s="47" t="s">
        <v>372</v>
      </c>
      <c r="F165" s="47">
        <v>184</v>
      </c>
    </row>
    <row r="166" spans="2:6" x14ac:dyDescent="0.15">
      <c r="B166" s="47">
        <v>1</v>
      </c>
      <c r="C166" s="47" t="s">
        <v>117</v>
      </c>
      <c r="D166" s="47" t="s">
        <v>117</v>
      </c>
      <c r="E166" s="47" t="s">
        <v>373</v>
      </c>
      <c r="F166" s="47">
        <v>185</v>
      </c>
    </row>
    <row r="167" spans="2:6" x14ac:dyDescent="0.15">
      <c r="B167" s="47">
        <v>1</v>
      </c>
      <c r="C167" s="47" t="s">
        <v>117</v>
      </c>
      <c r="D167" s="47" t="s">
        <v>117</v>
      </c>
      <c r="E167" s="47" t="s">
        <v>374</v>
      </c>
      <c r="F167" s="47">
        <v>186</v>
      </c>
    </row>
    <row r="168" spans="2:6" x14ac:dyDescent="0.15">
      <c r="B168" s="47">
        <v>1</v>
      </c>
      <c r="C168" s="47" t="s">
        <v>117</v>
      </c>
      <c r="D168" s="47" t="s">
        <v>117</v>
      </c>
      <c r="E168" s="47" t="s">
        <v>375</v>
      </c>
      <c r="F168" s="47">
        <v>187</v>
      </c>
    </row>
    <row r="169" spans="2:6" x14ac:dyDescent="0.15">
      <c r="B169" s="47">
        <v>1</v>
      </c>
      <c r="C169" s="47" t="s">
        <v>117</v>
      </c>
      <c r="D169" s="47" t="s">
        <v>117</v>
      </c>
      <c r="E169" s="47" t="s">
        <v>376</v>
      </c>
      <c r="F169" s="47">
        <v>188</v>
      </c>
    </row>
    <row r="170" spans="2:6" x14ac:dyDescent="0.15">
      <c r="B170" s="47">
        <v>1</v>
      </c>
      <c r="C170" s="47" t="s">
        <v>117</v>
      </c>
      <c r="D170" s="47" t="s">
        <v>117</v>
      </c>
      <c r="E170" s="47" t="s">
        <v>377</v>
      </c>
      <c r="F170" s="47">
        <v>189</v>
      </c>
    </row>
    <row r="171" spans="2:6" x14ac:dyDescent="0.15">
      <c r="B171" s="47">
        <v>1</v>
      </c>
      <c r="C171" s="47" t="s">
        <v>117</v>
      </c>
      <c r="D171" s="47" t="s">
        <v>117</v>
      </c>
      <c r="E171" s="47" t="s">
        <v>378</v>
      </c>
      <c r="F171" s="47">
        <v>190</v>
      </c>
    </row>
    <row r="172" spans="2:6" x14ac:dyDescent="0.15">
      <c r="B172" s="47">
        <v>1</v>
      </c>
      <c r="C172" s="47" t="s">
        <v>117</v>
      </c>
      <c r="D172" s="47" t="s">
        <v>117</v>
      </c>
      <c r="E172" s="47" t="s">
        <v>379</v>
      </c>
      <c r="F172" s="47">
        <v>191</v>
      </c>
    </row>
    <row r="173" spans="2:6" x14ac:dyDescent="0.15">
      <c r="B173" s="47">
        <v>1</v>
      </c>
      <c r="C173" s="47" t="s">
        <v>117</v>
      </c>
      <c r="D173" s="47" t="s">
        <v>117</v>
      </c>
      <c r="E173" s="47" t="s">
        <v>380</v>
      </c>
      <c r="F173" s="47">
        <v>192</v>
      </c>
    </row>
    <row r="174" spans="2:6" x14ac:dyDescent="0.15">
      <c r="B174" s="47">
        <v>1</v>
      </c>
      <c r="C174" s="47" t="s">
        <v>117</v>
      </c>
      <c r="D174" s="47" t="s">
        <v>117</v>
      </c>
      <c r="E174" s="47" t="s">
        <v>381</v>
      </c>
      <c r="F174" s="47">
        <v>193</v>
      </c>
    </row>
    <row r="175" spans="2:6" x14ac:dyDescent="0.15">
      <c r="B175" s="47">
        <v>1</v>
      </c>
      <c r="C175" s="47" t="s">
        <v>117</v>
      </c>
      <c r="D175" s="47" t="s">
        <v>117</v>
      </c>
      <c r="E175" s="47" t="s">
        <v>382</v>
      </c>
      <c r="F175" s="47">
        <v>194</v>
      </c>
    </row>
    <row r="176" spans="2:6" x14ac:dyDescent="0.15">
      <c r="B176" s="47">
        <v>1</v>
      </c>
      <c r="C176" s="47" t="s">
        <v>117</v>
      </c>
      <c r="D176" s="47" t="s">
        <v>117</v>
      </c>
      <c r="E176" s="47" t="s">
        <v>383</v>
      </c>
      <c r="F176" s="47">
        <v>195</v>
      </c>
    </row>
    <row r="177" spans="2:6" x14ac:dyDescent="0.15">
      <c r="B177" s="47">
        <v>1</v>
      </c>
      <c r="C177" s="47" t="s">
        <v>117</v>
      </c>
      <c r="D177" s="47" t="s">
        <v>117</v>
      </c>
      <c r="E177" s="47" t="s">
        <v>384</v>
      </c>
      <c r="F177" s="47">
        <v>196</v>
      </c>
    </row>
    <row r="178" spans="2:6" x14ac:dyDescent="0.15">
      <c r="B178" s="47">
        <v>1</v>
      </c>
      <c r="C178" s="47" t="s">
        <v>117</v>
      </c>
      <c r="D178" s="47" t="s">
        <v>117</v>
      </c>
      <c r="E178" s="47" t="s">
        <v>385</v>
      </c>
      <c r="F178" s="47">
        <v>197</v>
      </c>
    </row>
    <row r="179" spans="2:6" x14ac:dyDescent="0.15">
      <c r="B179" s="47">
        <v>1</v>
      </c>
      <c r="C179" s="47" t="s">
        <v>117</v>
      </c>
      <c r="D179" s="47" t="s">
        <v>117</v>
      </c>
      <c r="E179" s="47" t="s">
        <v>386</v>
      </c>
      <c r="F179" s="47">
        <v>198</v>
      </c>
    </row>
    <row r="180" spans="2:6" x14ac:dyDescent="0.15">
      <c r="B180" s="47">
        <v>1</v>
      </c>
      <c r="C180" s="47" t="s">
        <v>117</v>
      </c>
      <c r="D180" s="47" t="s">
        <v>117</v>
      </c>
      <c r="E180" s="47" t="s">
        <v>387</v>
      </c>
      <c r="F180" s="47">
        <v>199</v>
      </c>
    </row>
    <row r="181" spans="2:6" x14ac:dyDescent="0.15">
      <c r="B181" s="47">
        <v>1</v>
      </c>
      <c r="C181" s="47" t="s">
        <v>117</v>
      </c>
      <c r="D181" s="47" t="s">
        <v>117</v>
      </c>
      <c r="E181" s="47" t="s">
        <v>388</v>
      </c>
      <c r="F181" s="47">
        <v>200</v>
      </c>
    </row>
    <row r="182" spans="2:6" x14ac:dyDescent="0.15">
      <c r="B182" s="47">
        <v>1</v>
      </c>
      <c r="C182" s="47" t="s">
        <v>117</v>
      </c>
      <c r="D182" s="47" t="s">
        <v>117</v>
      </c>
      <c r="E182" s="47" t="s">
        <v>389</v>
      </c>
      <c r="F182" s="47">
        <v>201</v>
      </c>
    </row>
    <row r="183" spans="2:6" x14ac:dyDescent="0.15">
      <c r="B183" s="47">
        <v>1</v>
      </c>
      <c r="C183" s="47" t="s">
        <v>117</v>
      </c>
      <c r="D183" s="47" t="s">
        <v>117</v>
      </c>
      <c r="E183" s="47" t="s">
        <v>390</v>
      </c>
      <c r="F183" s="47">
        <v>202</v>
      </c>
    </row>
    <row r="184" spans="2:6" x14ac:dyDescent="0.15">
      <c r="B184" s="47">
        <v>1</v>
      </c>
      <c r="C184" s="47" t="s">
        <v>117</v>
      </c>
      <c r="D184" s="47" t="s">
        <v>117</v>
      </c>
      <c r="E184" s="47" t="s">
        <v>391</v>
      </c>
      <c r="F184" s="47">
        <v>203</v>
      </c>
    </row>
    <row r="185" spans="2:6" x14ac:dyDescent="0.15">
      <c r="B185" s="47">
        <v>1</v>
      </c>
      <c r="C185" s="47" t="s">
        <v>117</v>
      </c>
      <c r="D185" s="47" t="s">
        <v>117</v>
      </c>
      <c r="E185" s="47" t="s">
        <v>392</v>
      </c>
      <c r="F185" s="47">
        <v>204</v>
      </c>
    </row>
    <row r="186" spans="2:6" x14ac:dyDescent="0.15">
      <c r="B186" s="47">
        <v>1</v>
      </c>
      <c r="C186" s="47" t="s">
        <v>117</v>
      </c>
      <c r="D186" s="47" t="s">
        <v>117</v>
      </c>
      <c r="E186" s="47" t="s">
        <v>393</v>
      </c>
      <c r="F186" s="47">
        <v>205</v>
      </c>
    </row>
    <row r="187" spans="2:6" x14ac:dyDescent="0.15">
      <c r="B187" s="47">
        <v>1</v>
      </c>
      <c r="C187" s="47" t="s">
        <v>117</v>
      </c>
      <c r="D187" s="47" t="s">
        <v>117</v>
      </c>
      <c r="E187" s="47" t="s">
        <v>394</v>
      </c>
      <c r="F187" s="47">
        <v>206</v>
      </c>
    </row>
    <row r="188" spans="2:6" x14ac:dyDescent="0.15">
      <c r="B188" s="47">
        <v>1</v>
      </c>
      <c r="C188" s="47" t="s">
        <v>117</v>
      </c>
      <c r="D188" s="47" t="s">
        <v>117</v>
      </c>
      <c r="E188" s="47" t="s">
        <v>395</v>
      </c>
      <c r="F188" s="47">
        <v>207</v>
      </c>
    </row>
    <row r="189" spans="2:6" x14ac:dyDescent="0.15">
      <c r="B189" s="47">
        <v>1</v>
      </c>
      <c r="C189" s="47" t="s">
        <v>117</v>
      </c>
      <c r="D189" s="47" t="s">
        <v>117</v>
      </c>
      <c r="E189" s="47" t="s">
        <v>1272</v>
      </c>
      <c r="F189" s="47">
        <v>208</v>
      </c>
    </row>
    <row r="190" spans="2:6" x14ac:dyDescent="0.15">
      <c r="B190" s="47">
        <v>1</v>
      </c>
      <c r="C190" s="47" t="s">
        <v>117</v>
      </c>
      <c r="D190" s="47" t="s">
        <v>117</v>
      </c>
      <c r="E190" s="47" t="s">
        <v>397</v>
      </c>
      <c r="F190" s="47">
        <v>209</v>
      </c>
    </row>
    <row r="191" spans="2:6" x14ac:dyDescent="0.15">
      <c r="B191" s="47">
        <v>1</v>
      </c>
      <c r="C191" s="47" t="s">
        <v>117</v>
      </c>
      <c r="D191" s="47" t="s">
        <v>117</v>
      </c>
      <c r="E191" s="47" t="s">
        <v>398</v>
      </c>
      <c r="F191" s="47">
        <v>210</v>
      </c>
    </row>
    <row r="192" spans="2:6" x14ac:dyDescent="0.15">
      <c r="B192" s="47">
        <v>1</v>
      </c>
      <c r="C192" s="47" t="s">
        <v>117</v>
      </c>
      <c r="D192" s="47" t="s">
        <v>117</v>
      </c>
      <c r="E192" s="47" t="s">
        <v>1094</v>
      </c>
      <c r="F192" s="47">
        <v>211</v>
      </c>
    </row>
    <row r="193" spans="2:6" x14ac:dyDescent="0.15">
      <c r="B193" s="47">
        <v>1</v>
      </c>
      <c r="C193" s="47" t="s">
        <v>117</v>
      </c>
      <c r="D193" s="47" t="s">
        <v>117</v>
      </c>
      <c r="E193" s="47" t="s">
        <v>1095</v>
      </c>
      <c r="F193" s="47">
        <v>212</v>
      </c>
    </row>
    <row r="194" spans="2:6" x14ac:dyDescent="0.15">
      <c r="B194" s="47">
        <v>1</v>
      </c>
      <c r="C194" s="47" t="s">
        <v>117</v>
      </c>
      <c r="D194" s="47" t="s">
        <v>117</v>
      </c>
      <c r="E194" s="47" t="s">
        <v>1096</v>
      </c>
      <c r="F194" s="47">
        <v>213</v>
      </c>
    </row>
    <row r="195" spans="2:6" x14ac:dyDescent="0.15">
      <c r="B195" s="47">
        <v>1</v>
      </c>
      <c r="C195" s="47" t="s">
        <v>117</v>
      </c>
      <c r="D195" s="47" t="s">
        <v>117</v>
      </c>
      <c r="E195" s="47" t="s">
        <v>1097</v>
      </c>
      <c r="F195" s="47">
        <v>214</v>
      </c>
    </row>
    <row r="196" spans="2:6" x14ac:dyDescent="0.15">
      <c r="B196" s="47">
        <v>1</v>
      </c>
      <c r="C196" s="47" t="s">
        <v>117</v>
      </c>
      <c r="D196" s="47" t="s">
        <v>117</v>
      </c>
      <c r="E196" s="47" t="s">
        <v>1188</v>
      </c>
      <c r="F196" s="47">
        <v>215</v>
      </c>
    </row>
    <row r="197" spans="2:6" x14ac:dyDescent="0.15">
      <c r="B197" s="47">
        <v>1</v>
      </c>
      <c r="C197" s="47" t="s">
        <v>117</v>
      </c>
      <c r="D197" s="47" t="s">
        <v>117</v>
      </c>
      <c r="E197" s="47" t="s">
        <v>1099</v>
      </c>
      <c r="F197" s="47">
        <v>216</v>
      </c>
    </row>
    <row r="198" spans="2:6" x14ac:dyDescent="0.15">
      <c r="B198" s="47">
        <v>1</v>
      </c>
      <c r="C198" s="47" t="s">
        <v>117</v>
      </c>
      <c r="D198" s="47" t="s">
        <v>117</v>
      </c>
      <c r="E198" s="47" t="s">
        <v>1100</v>
      </c>
      <c r="F198" s="47">
        <v>217</v>
      </c>
    </row>
    <row r="199" spans="2:6" x14ac:dyDescent="0.15">
      <c r="B199" s="47"/>
      <c r="C199" s="47"/>
      <c r="D199" s="47"/>
      <c r="E199" s="47"/>
      <c r="F199" s="47"/>
    </row>
    <row r="200" spans="2:6" x14ac:dyDescent="0.15">
      <c r="B200" s="47"/>
      <c r="C200" s="47"/>
      <c r="D200" s="47"/>
      <c r="E200" s="47"/>
      <c r="F200" s="47"/>
    </row>
    <row r="201" spans="2:6" x14ac:dyDescent="0.15">
      <c r="B201" s="47"/>
      <c r="C201" s="47"/>
      <c r="D201" s="47"/>
      <c r="E201" s="47"/>
      <c r="F201" s="47"/>
    </row>
    <row r="202" spans="2:6" x14ac:dyDescent="0.15">
      <c r="B202" s="47">
        <v>2</v>
      </c>
      <c r="C202" s="47" t="s">
        <v>120</v>
      </c>
      <c r="D202" s="47" t="s">
        <v>399</v>
      </c>
      <c r="E202" s="47" t="s">
        <v>400</v>
      </c>
      <c r="F202" s="47">
        <v>223</v>
      </c>
    </row>
    <row r="203" spans="2:6" x14ac:dyDescent="0.15">
      <c r="B203" s="47">
        <v>2</v>
      </c>
      <c r="C203" s="47" t="s">
        <v>120</v>
      </c>
      <c r="D203" s="47" t="s">
        <v>399</v>
      </c>
      <c r="E203" s="47" t="s">
        <v>401</v>
      </c>
      <c r="F203" s="47">
        <v>224</v>
      </c>
    </row>
    <row r="204" spans="2:6" x14ac:dyDescent="0.15">
      <c r="B204" s="47">
        <v>2</v>
      </c>
      <c r="C204" s="47" t="s">
        <v>120</v>
      </c>
      <c r="D204" s="47" t="s">
        <v>399</v>
      </c>
      <c r="E204" s="47" t="s">
        <v>402</v>
      </c>
      <c r="F204" s="47">
        <v>225</v>
      </c>
    </row>
    <row r="205" spans="2:6" x14ac:dyDescent="0.15">
      <c r="B205" s="47">
        <v>2</v>
      </c>
      <c r="C205" s="47" t="s">
        <v>120</v>
      </c>
      <c r="D205" s="47" t="s">
        <v>399</v>
      </c>
      <c r="E205" s="47" t="s">
        <v>403</v>
      </c>
      <c r="F205" s="47">
        <v>226</v>
      </c>
    </row>
    <row r="206" spans="2:6" x14ac:dyDescent="0.15">
      <c r="B206" s="47">
        <v>2</v>
      </c>
      <c r="C206" s="47" t="s">
        <v>120</v>
      </c>
      <c r="D206" s="47" t="s">
        <v>399</v>
      </c>
      <c r="E206" s="47" t="s">
        <v>404</v>
      </c>
      <c r="F206" s="47">
        <v>227</v>
      </c>
    </row>
    <row r="207" spans="2:6" x14ac:dyDescent="0.15">
      <c r="B207" s="47">
        <v>2</v>
      </c>
      <c r="C207" s="47" t="s">
        <v>120</v>
      </c>
      <c r="D207" s="47" t="s">
        <v>399</v>
      </c>
      <c r="E207" s="47" t="s">
        <v>405</v>
      </c>
      <c r="F207" s="47">
        <v>228</v>
      </c>
    </row>
    <row r="208" spans="2:6" x14ac:dyDescent="0.15">
      <c r="B208" s="47">
        <v>2</v>
      </c>
      <c r="C208" s="47" t="s">
        <v>120</v>
      </c>
      <c r="D208" s="47" t="s">
        <v>399</v>
      </c>
      <c r="E208" s="47" t="s">
        <v>406</v>
      </c>
      <c r="F208" s="47">
        <v>229</v>
      </c>
    </row>
    <row r="209" spans="2:6" x14ac:dyDescent="0.15">
      <c r="B209" s="47">
        <v>2</v>
      </c>
      <c r="C209" s="47" t="s">
        <v>120</v>
      </c>
      <c r="D209" s="47" t="s">
        <v>399</v>
      </c>
      <c r="E209" s="47" t="s">
        <v>407</v>
      </c>
      <c r="F209" s="47">
        <v>230</v>
      </c>
    </row>
    <row r="210" spans="2:6" x14ac:dyDescent="0.15">
      <c r="B210" s="47">
        <v>2</v>
      </c>
      <c r="C210" s="47" t="s">
        <v>120</v>
      </c>
      <c r="D210" s="47" t="s">
        <v>399</v>
      </c>
      <c r="E210" s="47" t="s">
        <v>408</v>
      </c>
      <c r="F210" s="47">
        <v>231</v>
      </c>
    </row>
    <row r="211" spans="2:6" x14ac:dyDescent="0.15">
      <c r="B211" s="47">
        <v>2</v>
      </c>
      <c r="C211" s="47" t="s">
        <v>120</v>
      </c>
      <c r="D211" s="47" t="s">
        <v>399</v>
      </c>
      <c r="E211" s="47" t="s">
        <v>409</v>
      </c>
      <c r="F211" s="47">
        <v>232</v>
      </c>
    </row>
    <row r="212" spans="2:6" x14ac:dyDescent="0.15">
      <c r="B212" s="47">
        <v>2</v>
      </c>
      <c r="C212" s="47" t="s">
        <v>120</v>
      </c>
      <c r="D212" s="47" t="s">
        <v>399</v>
      </c>
      <c r="E212" s="47" t="s">
        <v>410</v>
      </c>
      <c r="F212" s="47">
        <v>233</v>
      </c>
    </row>
    <row r="213" spans="2:6" x14ac:dyDescent="0.15">
      <c r="B213" s="47">
        <v>2</v>
      </c>
      <c r="C213" s="47" t="s">
        <v>120</v>
      </c>
      <c r="D213" s="47" t="s">
        <v>399</v>
      </c>
      <c r="E213" s="47" t="s">
        <v>411</v>
      </c>
      <c r="F213" s="47">
        <v>234</v>
      </c>
    </row>
    <row r="214" spans="2:6" x14ac:dyDescent="0.15">
      <c r="B214" s="47">
        <v>2</v>
      </c>
      <c r="C214" s="47" t="s">
        <v>120</v>
      </c>
      <c r="D214" s="47" t="s">
        <v>399</v>
      </c>
      <c r="E214" s="47" t="s">
        <v>412</v>
      </c>
      <c r="F214" s="47">
        <v>235</v>
      </c>
    </row>
    <row r="215" spans="2:6" x14ac:dyDescent="0.15">
      <c r="B215" s="47">
        <v>2</v>
      </c>
      <c r="C215" s="47" t="s">
        <v>120</v>
      </c>
      <c r="D215" s="47" t="s">
        <v>399</v>
      </c>
      <c r="E215" s="47" t="s">
        <v>413</v>
      </c>
      <c r="F215" s="47">
        <v>236</v>
      </c>
    </row>
    <row r="216" spans="2:6" x14ac:dyDescent="0.15">
      <c r="B216" s="47">
        <v>2</v>
      </c>
      <c r="C216" s="47" t="s">
        <v>120</v>
      </c>
      <c r="D216" s="47" t="s">
        <v>399</v>
      </c>
      <c r="E216" s="47" t="s">
        <v>414</v>
      </c>
      <c r="F216" s="47">
        <v>237</v>
      </c>
    </row>
    <row r="217" spans="2:6" x14ac:dyDescent="0.15">
      <c r="B217" s="47">
        <v>2</v>
      </c>
      <c r="C217" s="47" t="s">
        <v>120</v>
      </c>
      <c r="D217" s="47" t="s">
        <v>399</v>
      </c>
      <c r="E217" s="47" t="s">
        <v>415</v>
      </c>
      <c r="F217" s="47">
        <v>238</v>
      </c>
    </row>
    <row r="218" spans="2:6" x14ac:dyDescent="0.15">
      <c r="B218" s="47">
        <v>2</v>
      </c>
      <c r="C218" s="47" t="s">
        <v>120</v>
      </c>
      <c r="D218" s="47" t="s">
        <v>399</v>
      </c>
      <c r="E218" s="47" t="s">
        <v>416</v>
      </c>
      <c r="F218" s="47">
        <v>239</v>
      </c>
    </row>
    <row r="219" spans="2:6" x14ac:dyDescent="0.15">
      <c r="B219" s="47">
        <v>2</v>
      </c>
      <c r="C219" s="47" t="s">
        <v>120</v>
      </c>
      <c r="D219" s="47" t="s">
        <v>399</v>
      </c>
      <c r="E219" s="47" t="s">
        <v>417</v>
      </c>
      <c r="F219" s="47">
        <v>240</v>
      </c>
    </row>
    <row r="220" spans="2:6" x14ac:dyDescent="0.15">
      <c r="B220" s="47">
        <v>2</v>
      </c>
      <c r="C220" s="47" t="s">
        <v>120</v>
      </c>
      <c r="D220" s="47" t="s">
        <v>399</v>
      </c>
      <c r="E220" s="47" t="s">
        <v>399</v>
      </c>
      <c r="F220" s="47">
        <v>241</v>
      </c>
    </row>
    <row r="221" spans="2:6" x14ac:dyDescent="0.15">
      <c r="B221" s="47">
        <v>2</v>
      </c>
      <c r="C221" s="47" t="s">
        <v>120</v>
      </c>
      <c r="D221" s="47" t="s">
        <v>399</v>
      </c>
      <c r="E221" s="47" t="s">
        <v>418</v>
      </c>
      <c r="F221" s="47">
        <v>242</v>
      </c>
    </row>
    <row r="222" spans="2:6" x14ac:dyDescent="0.15">
      <c r="B222" s="47">
        <v>2</v>
      </c>
      <c r="C222" s="47" t="s">
        <v>120</v>
      </c>
      <c r="D222" s="47" t="s">
        <v>399</v>
      </c>
      <c r="E222" s="47" t="s">
        <v>419</v>
      </c>
      <c r="F222" s="47">
        <v>243</v>
      </c>
    </row>
    <row r="223" spans="2:6" x14ac:dyDescent="0.15">
      <c r="B223" s="47">
        <v>2</v>
      </c>
      <c r="C223" s="47" t="s">
        <v>120</v>
      </c>
      <c r="D223" s="47" t="s">
        <v>399</v>
      </c>
      <c r="E223" s="47" t="s">
        <v>420</v>
      </c>
      <c r="F223" s="47">
        <v>244</v>
      </c>
    </row>
    <row r="224" spans="2:6" x14ac:dyDescent="0.15">
      <c r="B224" s="47">
        <v>2</v>
      </c>
      <c r="C224" s="47" t="s">
        <v>120</v>
      </c>
      <c r="D224" s="47" t="s">
        <v>399</v>
      </c>
      <c r="E224" s="47" t="s">
        <v>421</v>
      </c>
      <c r="F224" s="47">
        <v>245</v>
      </c>
    </row>
    <row r="225" spans="2:6" x14ac:dyDescent="0.15">
      <c r="B225" s="47">
        <v>2</v>
      </c>
      <c r="C225" s="47" t="s">
        <v>120</v>
      </c>
      <c r="D225" s="47" t="s">
        <v>399</v>
      </c>
      <c r="E225" s="47" t="s">
        <v>422</v>
      </c>
      <c r="F225" s="47">
        <v>246</v>
      </c>
    </row>
    <row r="226" spans="2:6" x14ac:dyDescent="0.15">
      <c r="B226" s="47">
        <v>2</v>
      </c>
      <c r="C226" s="47" t="s">
        <v>120</v>
      </c>
      <c r="D226" s="47" t="s">
        <v>399</v>
      </c>
      <c r="E226" s="47" t="s">
        <v>423</v>
      </c>
      <c r="F226" s="47">
        <v>247</v>
      </c>
    </row>
    <row r="227" spans="2:6" x14ac:dyDescent="0.15">
      <c r="B227" s="47">
        <v>2</v>
      </c>
      <c r="C227" s="47" t="s">
        <v>120</v>
      </c>
      <c r="D227" s="47" t="s">
        <v>399</v>
      </c>
      <c r="E227" s="47" t="s">
        <v>424</v>
      </c>
      <c r="F227" s="47">
        <v>248</v>
      </c>
    </row>
    <row r="228" spans="2:6" x14ac:dyDescent="0.15">
      <c r="B228" s="47">
        <v>2</v>
      </c>
      <c r="C228" s="47" t="s">
        <v>120</v>
      </c>
      <c r="D228" s="47" t="s">
        <v>399</v>
      </c>
      <c r="E228" s="47" t="s">
        <v>425</v>
      </c>
      <c r="F228" s="47">
        <v>249</v>
      </c>
    </row>
    <row r="229" spans="2:6" x14ac:dyDescent="0.15">
      <c r="B229" s="47">
        <v>2</v>
      </c>
      <c r="C229" s="47" t="s">
        <v>120</v>
      </c>
      <c r="D229" s="47" t="s">
        <v>399</v>
      </c>
      <c r="E229" s="47" t="s">
        <v>426</v>
      </c>
      <c r="F229" s="47">
        <v>250</v>
      </c>
    </row>
    <row r="230" spans="2:6" x14ac:dyDescent="0.15">
      <c r="B230" s="47">
        <v>2</v>
      </c>
      <c r="C230" s="47" t="s">
        <v>120</v>
      </c>
      <c r="D230" s="47" t="s">
        <v>399</v>
      </c>
      <c r="E230" s="47" t="s">
        <v>427</v>
      </c>
      <c r="F230" s="47">
        <v>251</v>
      </c>
    </row>
    <row r="231" spans="2:6" x14ac:dyDescent="0.15">
      <c r="B231" s="47">
        <v>2</v>
      </c>
      <c r="C231" s="47" t="s">
        <v>120</v>
      </c>
      <c r="D231" s="47" t="s">
        <v>399</v>
      </c>
      <c r="E231" s="47" t="s">
        <v>428</v>
      </c>
      <c r="F231" s="47">
        <v>252</v>
      </c>
    </row>
    <row r="232" spans="2:6" x14ac:dyDescent="0.15">
      <c r="B232" s="47">
        <v>2</v>
      </c>
      <c r="C232" s="47" t="s">
        <v>120</v>
      </c>
      <c r="D232" s="47" t="s">
        <v>399</v>
      </c>
      <c r="E232" s="47" t="s">
        <v>429</v>
      </c>
      <c r="F232" s="47">
        <v>253</v>
      </c>
    </row>
    <row r="233" spans="2:6" x14ac:dyDescent="0.15">
      <c r="B233" s="47">
        <v>2</v>
      </c>
      <c r="C233" s="47" t="s">
        <v>120</v>
      </c>
      <c r="D233" s="47" t="s">
        <v>399</v>
      </c>
      <c r="E233" s="47" t="s">
        <v>430</v>
      </c>
      <c r="F233" s="47">
        <v>254</v>
      </c>
    </row>
    <row r="234" spans="2:6" x14ac:dyDescent="0.15">
      <c r="B234" s="47">
        <v>2</v>
      </c>
      <c r="C234" s="47" t="s">
        <v>120</v>
      </c>
      <c r="D234" s="47" t="s">
        <v>399</v>
      </c>
      <c r="E234" s="47" t="s">
        <v>431</v>
      </c>
      <c r="F234" s="47">
        <v>255</v>
      </c>
    </row>
    <row r="235" spans="2:6" x14ac:dyDescent="0.15">
      <c r="B235" s="47">
        <v>2</v>
      </c>
      <c r="C235" s="47" t="s">
        <v>120</v>
      </c>
      <c r="D235" s="47" t="s">
        <v>399</v>
      </c>
      <c r="E235" s="47" t="s">
        <v>432</v>
      </c>
      <c r="F235" s="47">
        <v>256</v>
      </c>
    </row>
    <row r="236" spans="2:6" x14ac:dyDescent="0.15">
      <c r="B236" s="47">
        <v>2</v>
      </c>
      <c r="C236" s="47" t="s">
        <v>120</v>
      </c>
      <c r="D236" s="47" t="s">
        <v>399</v>
      </c>
      <c r="E236" s="47" t="s">
        <v>433</v>
      </c>
      <c r="F236" s="47">
        <v>257</v>
      </c>
    </row>
    <row r="237" spans="2:6" x14ac:dyDescent="0.15">
      <c r="B237" s="47">
        <v>2</v>
      </c>
      <c r="C237" s="47" t="s">
        <v>120</v>
      </c>
      <c r="D237" s="47" t="s">
        <v>399</v>
      </c>
      <c r="E237" s="47" t="s">
        <v>434</v>
      </c>
      <c r="F237" s="47">
        <v>258</v>
      </c>
    </row>
    <row r="238" spans="2:6" x14ac:dyDescent="0.15">
      <c r="B238" s="47">
        <v>2</v>
      </c>
      <c r="C238" s="47" t="s">
        <v>120</v>
      </c>
      <c r="D238" s="47" t="s">
        <v>399</v>
      </c>
      <c r="E238" s="47" t="s">
        <v>435</v>
      </c>
      <c r="F238" s="47">
        <v>259</v>
      </c>
    </row>
    <row r="239" spans="2:6" x14ac:dyDescent="0.15">
      <c r="B239" s="47">
        <v>2</v>
      </c>
      <c r="C239" s="47" t="s">
        <v>120</v>
      </c>
      <c r="D239" s="47" t="s">
        <v>399</v>
      </c>
      <c r="E239" s="47" t="s">
        <v>436</v>
      </c>
      <c r="F239" s="47">
        <v>260</v>
      </c>
    </row>
    <row r="240" spans="2:6" x14ac:dyDescent="0.15">
      <c r="B240" s="47">
        <v>2</v>
      </c>
      <c r="C240" s="47" t="s">
        <v>120</v>
      </c>
      <c r="D240" s="47" t="s">
        <v>399</v>
      </c>
      <c r="E240" s="47" t="s">
        <v>437</v>
      </c>
      <c r="F240" s="47">
        <v>261</v>
      </c>
    </row>
    <row r="241" spans="2:6" x14ac:dyDescent="0.15">
      <c r="B241" s="47">
        <v>2</v>
      </c>
      <c r="C241" s="47" t="s">
        <v>120</v>
      </c>
      <c r="D241" s="47" t="s">
        <v>399</v>
      </c>
      <c r="E241" s="47" t="s">
        <v>438</v>
      </c>
      <c r="F241" s="47">
        <v>262</v>
      </c>
    </row>
    <row r="242" spans="2:6" x14ac:dyDescent="0.15">
      <c r="B242" s="47">
        <v>2</v>
      </c>
      <c r="C242" s="47" t="s">
        <v>120</v>
      </c>
      <c r="D242" s="47" t="s">
        <v>399</v>
      </c>
      <c r="E242" s="47" t="s">
        <v>439</v>
      </c>
      <c r="F242" s="47">
        <v>263</v>
      </c>
    </row>
    <row r="243" spans="2:6" x14ac:dyDescent="0.15">
      <c r="B243" s="47">
        <v>2</v>
      </c>
      <c r="C243" s="47" t="s">
        <v>120</v>
      </c>
      <c r="D243" s="47" t="s">
        <v>399</v>
      </c>
      <c r="E243" s="47" t="s">
        <v>440</v>
      </c>
      <c r="F243" s="47">
        <v>264</v>
      </c>
    </row>
    <row r="244" spans="2:6" x14ac:dyDescent="0.15">
      <c r="B244" s="47">
        <v>2</v>
      </c>
      <c r="C244" s="47" t="s">
        <v>120</v>
      </c>
      <c r="D244" s="47" t="s">
        <v>399</v>
      </c>
      <c r="E244" s="47" t="s">
        <v>1101</v>
      </c>
      <c r="F244" s="47">
        <v>265</v>
      </c>
    </row>
    <row r="245" spans="2:6" x14ac:dyDescent="0.15">
      <c r="B245" s="47">
        <v>2</v>
      </c>
      <c r="C245" s="47" t="s">
        <v>120</v>
      </c>
      <c r="D245" s="47" t="s">
        <v>399</v>
      </c>
      <c r="E245" s="47" t="s">
        <v>1273</v>
      </c>
      <c r="F245" s="47">
        <v>266</v>
      </c>
    </row>
    <row r="246" spans="2:6" x14ac:dyDescent="0.15">
      <c r="B246" s="47"/>
      <c r="C246" s="47"/>
      <c r="D246" s="47"/>
      <c r="E246" s="47"/>
      <c r="F246" s="47"/>
    </row>
    <row r="247" spans="2:6" x14ac:dyDescent="0.15">
      <c r="B247" s="47"/>
      <c r="C247" s="47"/>
      <c r="D247" s="47"/>
      <c r="E247" s="47"/>
      <c r="F247" s="47"/>
    </row>
    <row r="248" spans="2:6" x14ac:dyDescent="0.15">
      <c r="B248" s="47"/>
      <c r="C248" s="47"/>
      <c r="D248" s="47"/>
      <c r="E248" s="47"/>
      <c r="F248" s="47"/>
    </row>
    <row r="249" spans="2:6" x14ac:dyDescent="0.15">
      <c r="B249" s="47">
        <v>3</v>
      </c>
      <c r="C249" s="47" t="s">
        <v>122</v>
      </c>
      <c r="D249" s="47" t="s">
        <v>1274</v>
      </c>
      <c r="E249" s="47" t="s">
        <v>481</v>
      </c>
      <c r="F249" s="47">
        <v>270</v>
      </c>
    </row>
    <row r="250" spans="2:6" x14ac:dyDescent="0.15">
      <c r="B250" s="47">
        <v>3</v>
      </c>
      <c r="C250" s="47" t="s">
        <v>122</v>
      </c>
      <c r="D250" s="47" t="s">
        <v>1275</v>
      </c>
      <c r="E250" s="47" t="s">
        <v>482</v>
      </c>
      <c r="F250" s="47">
        <v>271</v>
      </c>
    </row>
    <row r="251" spans="2:6" x14ac:dyDescent="0.15">
      <c r="B251" s="47">
        <v>3</v>
      </c>
      <c r="C251" s="47" t="s">
        <v>122</v>
      </c>
      <c r="D251" s="47" t="s">
        <v>1275</v>
      </c>
      <c r="E251" s="47" t="s">
        <v>483</v>
      </c>
      <c r="F251" s="47">
        <v>272</v>
      </c>
    </row>
    <row r="252" spans="2:6" x14ac:dyDescent="0.15">
      <c r="B252" s="47">
        <v>3</v>
      </c>
      <c r="C252" s="47" t="s">
        <v>122</v>
      </c>
      <c r="D252" s="47" t="s">
        <v>1275</v>
      </c>
      <c r="E252" s="47" t="s">
        <v>484</v>
      </c>
      <c r="F252" s="47">
        <v>273</v>
      </c>
    </row>
    <row r="253" spans="2:6" x14ac:dyDescent="0.15">
      <c r="B253" s="47">
        <v>3</v>
      </c>
      <c r="C253" s="47" t="s">
        <v>122</v>
      </c>
      <c r="D253" s="47" t="s">
        <v>1275</v>
      </c>
      <c r="E253" s="47" t="s">
        <v>485</v>
      </c>
      <c r="F253" s="47">
        <v>274</v>
      </c>
    </row>
    <row r="254" spans="2:6" x14ac:dyDescent="0.15">
      <c r="B254" s="47">
        <v>3</v>
      </c>
      <c r="C254" s="47" t="s">
        <v>122</v>
      </c>
      <c r="D254" s="47" t="s">
        <v>1275</v>
      </c>
      <c r="E254" s="47" t="s">
        <v>486</v>
      </c>
      <c r="F254" s="47">
        <v>275</v>
      </c>
    </row>
    <row r="255" spans="2:6" x14ac:dyDescent="0.15">
      <c r="B255" s="47">
        <v>3</v>
      </c>
      <c r="C255" s="47" t="s">
        <v>122</v>
      </c>
      <c r="D255" s="47" t="s">
        <v>1275</v>
      </c>
      <c r="E255" s="47" t="s">
        <v>487</v>
      </c>
      <c r="F255" s="47">
        <v>276</v>
      </c>
    </row>
    <row r="256" spans="2:6" x14ac:dyDescent="0.15">
      <c r="B256" s="47">
        <v>3</v>
      </c>
      <c r="C256" s="47" t="s">
        <v>122</v>
      </c>
      <c r="D256" s="47" t="s">
        <v>1275</v>
      </c>
      <c r="E256" s="47" t="s">
        <v>488</v>
      </c>
      <c r="F256" s="47">
        <v>277</v>
      </c>
    </row>
    <row r="257" spans="2:6" x14ac:dyDescent="0.15">
      <c r="B257" s="47">
        <v>3</v>
      </c>
      <c r="C257" s="47" t="s">
        <v>122</v>
      </c>
      <c r="D257" s="47" t="s">
        <v>1275</v>
      </c>
      <c r="E257" s="47" t="s">
        <v>489</v>
      </c>
      <c r="F257" s="47">
        <v>278</v>
      </c>
    </row>
    <row r="258" spans="2:6" x14ac:dyDescent="0.15">
      <c r="B258" s="47">
        <v>3</v>
      </c>
      <c r="C258" s="47" t="s">
        <v>122</v>
      </c>
      <c r="D258" s="47" t="s">
        <v>1275</v>
      </c>
      <c r="E258" s="47" t="s">
        <v>490</v>
      </c>
      <c r="F258" s="47">
        <v>279</v>
      </c>
    </row>
    <row r="259" spans="2:6" x14ac:dyDescent="0.15">
      <c r="B259" s="47">
        <v>3</v>
      </c>
      <c r="C259" s="47" t="s">
        <v>122</v>
      </c>
      <c r="D259" s="47" t="s">
        <v>1275</v>
      </c>
      <c r="E259" s="47" t="s">
        <v>491</v>
      </c>
      <c r="F259" s="47">
        <v>280</v>
      </c>
    </row>
    <row r="260" spans="2:6" x14ac:dyDescent="0.15">
      <c r="B260" s="47">
        <v>3</v>
      </c>
      <c r="C260" s="47" t="s">
        <v>122</v>
      </c>
      <c r="D260" s="47" t="s">
        <v>1276</v>
      </c>
      <c r="E260" s="47" t="s">
        <v>1122</v>
      </c>
      <c r="F260" s="47">
        <v>281</v>
      </c>
    </row>
    <row r="261" spans="2:6" x14ac:dyDescent="0.15">
      <c r="B261" s="47">
        <v>3</v>
      </c>
      <c r="C261" s="47" t="s">
        <v>122</v>
      </c>
      <c r="D261" s="47" t="s">
        <v>1275</v>
      </c>
      <c r="E261" s="47" t="s">
        <v>492</v>
      </c>
      <c r="F261" s="47">
        <v>282</v>
      </c>
    </row>
    <row r="262" spans="2:6" x14ac:dyDescent="0.15">
      <c r="B262" s="47">
        <v>3</v>
      </c>
      <c r="C262" s="47" t="s">
        <v>122</v>
      </c>
      <c r="D262" s="47" t="s">
        <v>1275</v>
      </c>
      <c r="E262" s="47" t="s">
        <v>493</v>
      </c>
      <c r="F262" s="47">
        <v>283</v>
      </c>
    </row>
    <row r="263" spans="2:6" x14ac:dyDescent="0.15">
      <c r="B263" s="47">
        <v>3</v>
      </c>
      <c r="C263" s="47" t="s">
        <v>122</v>
      </c>
      <c r="D263" s="47" t="s">
        <v>1275</v>
      </c>
      <c r="E263" s="47" t="s">
        <v>494</v>
      </c>
      <c r="F263" s="47">
        <v>284</v>
      </c>
    </row>
    <row r="264" spans="2:6" x14ac:dyDescent="0.15">
      <c r="B264" s="47">
        <v>3</v>
      </c>
      <c r="C264" s="47" t="s">
        <v>122</v>
      </c>
      <c r="D264" s="47" t="s">
        <v>1275</v>
      </c>
      <c r="E264" s="47" t="s">
        <v>1103</v>
      </c>
      <c r="F264" s="47">
        <v>285</v>
      </c>
    </row>
    <row r="265" spans="2:6" x14ac:dyDescent="0.15">
      <c r="B265" s="47"/>
      <c r="C265" s="47"/>
      <c r="D265" s="47"/>
      <c r="E265" s="47"/>
      <c r="F265" s="47"/>
    </row>
    <row r="266" spans="2:6" x14ac:dyDescent="0.15">
      <c r="B266" s="47"/>
      <c r="C266" s="47"/>
      <c r="D266" s="47"/>
      <c r="E266" s="47"/>
      <c r="F266" s="47"/>
    </row>
    <row r="267" spans="2:6" x14ac:dyDescent="0.15">
      <c r="B267" s="47">
        <v>4</v>
      </c>
      <c r="C267" s="47" t="s">
        <v>122</v>
      </c>
      <c r="D267" s="47" t="s">
        <v>495</v>
      </c>
      <c r="E267" s="47" t="s">
        <v>496</v>
      </c>
      <c r="F267" s="47">
        <v>287</v>
      </c>
    </row>
    <row r="268" spans="2:6" x14ac:dyDescent="0.15">
      <c r="B268" s="47">
        <v>4</v>
      </c>
      <c r="C268" s="47" t="s">
        <v>122</v>
      </c>
      <c r="D268" s="47" t="s">
        <v>495</v>
      </c>
      <c r="E268" s="47" t="s">
        <v>497</v>
      </c>
      <c r="F268" s="47">
        <v>288</v>
      </c>
    </row>
    <row r="269" spans="2:6" x14ac:dyDescent="0.15">
      <c r="B269" s="47">
        <v>4</v>
      </c>
      <c r="C269" s="47" t="s">
        <v>122</v>
      </c>
      <c r="D269" s="47" t="s">
        <v>495</v>
      </c>
      <c r="E269" s="47" t="s">
        <v>498</v>
      </c>
      <c r="F269" s="47">
        <v>289</v>
      </c>
    </row>
    <row r="270" spans="2:6" x14ac:dyDescent="0.15">
      <c r="B270" s="47">
        <v>4</v>
      </c>
      <c r="C270" s="47" t="s">
        <v>122</v>
      </c>
      <c r="D270" s="47" t="s">
        <v>495</v>
      </c>
      <c r="E270" s="47" t="s">
        <v>499</v>
      </c>
      <c r="F270" s="47">
        <v>290</v>
      </c>
    </row>
    <row r="271" spans="2:6" x14ac:dyDescent="0.15">
      <c r="B271" s="47">
        <v>4</v>
      </c>
      <c r="C271" s="47" t="s">
        <v>122</v>
      </c>
      <c r="D271" s="47" t="s">
        <v>495</v>
      </c>
      <c r="E271" s="47" t="s">
        <v>500</v>
      </c>
      <c r="F271" s="47">
        <v>291</v>
      </c>
    </row>
    <row r="272" spans="2:6" x14ac:dyDescent="0.15">
      <c r="B272" s="47">
        <v>4</v>
      </c>
      <c r="C272" s="47" t="s">
        <v>122</v>
      </c>
      <c r="D272" s="47" t="s">
        <v>495</v>
      </c>
      <c r="E272" s="47" t="s">
        <v>501</v>
      </c>
      <c r="F272" s="47">
        <v>292</v>
      </c>
    </row>
    <row r="273" spans="2:6" x14ac:dyDescent="0.15">
      <c r="B273" s="47">
        <v>4</v>
      </c>
      <c r="C273" s="47" t="s">
        <v>122</v>
      </c>
      <c r="D273" s="47" t="s">
        <v>495</v>
      </c>
      <c r="E273" s="47" t="s">
        <v>502</v>
      </c>
      <c r="F273" s="47">
        <v>293</v>
      </c>
    </row>
    <row r="274" spans="2:6" x14ac:dyDescent="0.15">
      <c r="B274" s="47">
        <v>4</v>
      </c>
      <c r="C274" s="47" t="s">
        <v>122</v>
      </c>
      <c r="D274" s="47" t="s">
        <v>495</v>
      </c>
      <c r="E274" s="47" t="s">
        <v>503</v>
      </c>
      <c r="F274" s="47">
        <v>294</v>
      </c>
    </row>
    <row r="275" spans="2:6" x14ac:dyDescent="0.15">
      <c r="B275" s="47">
        <v>4</v>
      </c>
      <c r="C275" s="47" t="s">
        <v>122</v>
      </c>
      <c r="D275" s="47" t="s">
        <v>495</v>
      </c>
      <c r="E275" s="47" t="s">
        <v>504</v>
      </c>
      <c r="F275" s="47">
        <v>295</v>
      </c>
    </row>
    <row r="276" spans="2:6" x14ac:dyDescent="0.15">
      <c r="B276" s="47">
        <v>4</v>
      </c>
      <c r="C276" s="47" t="s">
        <v>122</v>
      </c>
      <c r="D276" s="47" t="s">
        <v>495</v>
      </c>
      <c r="E276" s="47" t="s">
        <v>505</v>
      </c>
      <c r="F276" s="47">
        <v>296</v>
      </c>
    </row>
    <row r="277" spans="2:6" x14ac:dyDescent="0.15">
      <c r="B277" s="47">
        <v>4</v>
      </c>
      <c r="C277" s="47" t="s">
        <v>122</v>
      </c>
      <c r="D277" s="47" t="s">
        <v>495</v>
      </c>
      <c r="E277" s="47" t="s">
        <v>506</v>
      </c>
      <c r="F277" s="47">
        <v>297</v>
      </c>
    </row>
    <row r="278" spans="2:6" x14ac:dyDescent="0.15">
      <c r="B278" s="47">
        <v>4</v>
      </c>
      <c r="C278" s="47" t="s">
        <v>122</v>
      </c>
      <c r="D278" s="47" t="s">
        <v>495</v>
      </c>
      <c r="E278" s="47" t="s">
        <v>507</v>
      </c>
      <c r="F278" s="47">
        <v>298</v>
      </c>
    </row>
    <row r="279" spans="2:6" x14ac:dyDescent="0.15">
      <c r="B279" s="47">
        <v>4</v>
      </c>
      <c r="C279" s="47" t="s">
        <v>122</v>
      </c>
      <c r="D279" s="47" t="s">
        <v>495</v>
      </c>
      <c r="E279" s="47" t="s">
        <v>508</v>
      </c>
      <c r="F279" s="47">
        <v>299</v>
      </c>
    </row>
    <row r="280" spans="2:6" x14ac:dyDescent="0.15">
      <c r="B280" s="47">
        <v>4</v>
      </c>
      <c r="C280" s="47" t="s">
        <v>122</v>
      </c>
      <c r="D280" s="47" t="s">
        <v>495</v>
      </c>
      <c r="E280" s="47" t="s">
        <v>509</v>
      </c>
      <c r="F280" s="47">
        <v>300</v>
      </c>
    </row>
    <row r="281" spans="2:6" x14ac:dyDescent="0.15">
      <c r="B281" s="47">
        <v>4</v>
      </c>
      <c r="C281" s="47" t="s">
        <v>122</v>
      </c>
      <c r="D281" s="47" t="s">
        <v>495</v>
      </c>
      <c r="E281" s="47" t="s">
        <v>510</v>
      </c>
      <c r="F281" s="47">
        <v>301</v>
      </c>
    </row>
    <row r="282" spans="2:6" x14ac:dyDescent="0.15">
      <c r="B282" s="47">
        <v>4</v>
      </c>
      <c r="C282" s="47" t="s">
        <v>122</v>
      </c>
      <c r="D282" s="47" t="s">
        <v>495</v>
      </c>
      <c r="E282" s="47" t="s">
        <v>511</v>
      </c>
      <c r="F282" s="47">
        <v>302</v>
      </c>
    </row>
    <row r="283" spans="2:6" x14ac:dyDescent="0.15">
      <c r="B283" s="47">
        <v>4</v>
      </c>
      <c r="C283" s="47" t="s">
        <v>122</v>
      </c>
      <c r="D283" s="47" t="s">
        <v>495</v>
      </c>
      <c r="E283" s="47" t="s">
        <v>512</v>
      </c>
      <c r="F283" s="47">
        <v>303</v>
      </c>
    </row>
    <row r="284" spans="2:6" x14ac:dyDescent="0.15">
      <c r="B284" s="47">
        <v>4</v>
      </c>
      <c r="C284" s="47" t="s">
        <v>122</v>
      </c>
      <c r="D284" s="47" t="s">
        <v>495</v>
      </c>
      <c r="E284" s="47" t="s">
        <v>513</v>
      </c>
      <c r="F284" s="47">
        <v>304</v>
      </c>
    </row>
    <row r="285" spans="2:6" x14ac:dyDescent="0.15">
      <c r="B285" s="47">
        <v>4</v>
      </c>
      <c r="C285" s="47" t="s">
        <v>122</v>
      </c>
      <c r="D285" s="47" t="s">
        <v>495</v>
      </c>
      <c r="E285" s="47" t="s">
        <v>514</v>
      </c>
      <c r="F285" s="47">
        <v>305</v>
      </c>
    </row>
    <row r="286" spans="2:6" x14ac:dyDescent="0.15">
      <c r="B286" s="47">
        <v>4</v>
      </c>
      <c r="C286" s="47" t="s">
        <v>122</v>
      </c>
      <c r="D286" s="47" t="s">
        <v>495</v>
      </c>
      <c r="E286" s="47" t="s">
        <v>515</v>
      </c>
      <c r="F286" s="47">
        <v>306</v>
      </c>
    </row>
    <row r="287" spans="2:6" x14ac:dyDescent="0.15">
      <c r="B287" s="47">
        <v>4</v>
      </c>
      <c r="C287" s="47" t="s">
        <v>122</v>
      </c>
      <c r="D287" s="47" t="s">
        <v>495</v>
      </c>
      <c r="E287" s="47" t="s">
        <v>516</v>
      </c>
      <c r="F287" s="47">
        <v>307</v>
      </c>
    </row>
    <row r="288" spans="2:6" x14ac:dyDescent="0.15">
      <c r="B288" s="47">
        <v>4</v>
      </c>
      <c r="C288" s="47" t="s">
        <v>122</v>
      </c>
      <c r="D288" s="47" t="s">
        <v>495</v>
      </c>
      <c r="E288" s="47" t="s">
        <v>517</v>
      </c>
      <c r="F288" s="47">
        <v>308</v>
      </c>
    </row>
    <row r="289" spans="2:6" x14ac:dyDescent="0.15">
      <c r="B289" s="47">
        <v>4</v>
      </c>
      <c r="C289" s="47" t="s">
        <v>122</v>
      </c>
      <c r="D289" s="47" t="s">
        <v>495</v>
      </c>
      <c r="E289" s="47" t="s">
        <v>518</v>
      </c>
      <c r="F289" s="47">
        <v>309</v>
      </c>
    </row>
    <row r="290" spans="2:6" x14ac:dyDescent="0.15">
      <c r="B290" s="47">
        <v>4</v>
      </c>
      <c r="C290" s="47" t="s">
        <v>122</v>
      </c>
      <c r="D290" s="47" t="s">
        <v>495</v>
      </c>
      <c r="E290" s="47" t="s">
        <v>519</v>
      </c>
      <c r="F290" s="47">
        <v>310</v>
      </c>
    </row>
    <row r="291" spans="2:6" x14ac:dyDescent="0.15">
      <c r="B291" s="47"/>
      <c r="C291" s="47"/>
      <c r="D291" s="47"/>
      <c r="E291" s="47"/>
      <c r="F291" s="47"/>
    </row>
    <row r="292" spans="2:6" x14ac:dyDescent="0.15">
      <c r="B292" s="47"/>
      <c r="C292" s="47"/>
      <c r="D292" s="47"/>
      <c r="E292" s="47"/>
      <c r="F292" s="47"/>
    </row>
    <row r="293" spans="2:6" x14ac:dyDescent="0.15">
      <c r="B293" s="47">
        <v>5</v>
      </c>
      <c r="C293" s="47" t="s">
        <v>133</v>
      </c>
      <c r="D293" s="47" t="s">
        <v>718</v>
      </c>
      <c r="E293" s="47" t="s">
        <v>719</v>
      </c>
      <c r="F293" s="47">
        <v>312</v>
      </c>
    </row>
    <row r="294" spans="2:6" x14ac:dyDescent="0.15">
      <c r="B294" s="47">
        <v>5</v>
      </c>
      <c r="C294" s="47" t="s">
        <v>133</v>
      </c>
      <c r="D294" s="47" t="s">
        <v>718</v>
      </c>
      <c r="E294" s="47" t="s">
        <v>720</v>
      </c>
      <c r="F294" s="47">
        <v>313</v>
      </c>
    </row>
    <row r="295" spans="2:6" x14ac:dyDescent="0.15">
      <c r="B295" s="47">
        <v>5</v>
      </c>
      <c r="C295" s="47" t="s">
        <v>133</v>
      </c>
      <c r="D295" s="47" t="s">
        <v>718</v>
      </c>
      <c r="E295" s="47" t="s">
        <v>721</v>
      </c>
      <c r="F295" s="47">
        <v>314</v>
      </c>
    </row>
    <row r="296" spans="2:6" x14ac:dyDescent="0.15">
      <c r="B296" s="47">
        <v>5</v>
      </c>
      <c r="C296" s="47" t="s">
        <v>133</v>
      </c>
      <c r="D296" s="47" t="s">
        <v>718</v>
      </c>
      <c r="E296" s="47" t="s">
        <v>722</v>
      </c>
      <c r="F296" s="47">
        <v>315</v>
      </c>
    </row>
    <row r="297" spans="2:6" x14ac:dyDescent="0.15">
      <c r="B297" s="47">
        <v>5</v>
      </c>
      <c r="C297" s="47" t="s">
        <v>133</v>
      </c>
      <c r="D297" s="47" t="s">
        <v>718</v>
      </c>
      <c r="E297" s="47" t="s">
        <v>723</v>
      </c>
      <c r="F297" s="47">
        <v>316</v>
      </c>
    </row>
    <row r="298" spans="2:6" x14ac:dyDescent="0.15">
      <c r="B298" s="47">
        <v>5</v>
      </c>
      <c r="C298" s="47" t="s">
        <v>133</v>
      </c>
      <c r="D298" s="47" t="s">
        <v>718</v>
      </c>
      <c r="E298" s="47" t="s">
        <v>724</v>
      </c>
      <c r="F298" s="47">
        <v>317</v>
      </c>
    </row>
    <row r="299" spans="2:6" x14ac:dyDescent="0.15">
      <c r="B299" s="47">
        <v>5</v>
      </c>
      <c r="C299" s="47" t="s">
        <v>133</v>
      </c>
      <c r="D299" s="47" t="s">
        <v>718</v>
      </c>
      <c r="E299" s="47" t="s">
        <v>725</v>
      </c>
      <c r="F299" s="47">
        <v>318</v>
      </c>
    </row>
    <row r="300" spans="2:6" x14ac:dyDescent="0.15">
      <c r="B300" s="47">
        <v>5</v>
      </c>
      <c r="C300" s="47" t="s">
        <v>133</v>
      </c>
      <c r="D300" s="47" t="s">
        <v>718</v>
      </c>
      <c r="E300" s="47" t="s">
        <v>726</v>
      </c>
      <c r="F300" s="47">
        <v>319</v>
      </c>
    </row>
    <row r="301" spans="2:6" x14ac:dyDescent="0.15">
      <c r="B301" s="47">
        <v>5</v>
      </c>
      <c r="C301" s="47" t="s">
        <v>133</v>
      </c>
      <c r="D301" s="47" t="s">
        <v>718</v>
      </c>
      <c r="E301" s="47" t="s">
        <v>727</v>
      </c>
      <c r="F301" s="47">
        <v>320</v>
      </c>
    </row>
    <row r="302" spans="2:6" x14ac:dyDescent="0.15">
      <c r="B302" s="47">
        <v>5</v>
      </c>
      <c r="C302" s="47" t="s">
        <v>133</v>
      </c>
      <c r="D302" s="47" t="s">
        <v>718</v>
      </c>
      <c r="E302" s="47" t="s">
        <v>728</v>
      </c>
      <c r="F302" s="47">
        <v>321</v>
      </c>
    </row>
    <row r="303" spans="2:6" x14ac:dyDescent="0.15">
      <c r="B303" s="47">
        <v>5</v>
      </c>
      <c r="C303" s="47" t="s">
        <v>133</v>
      </c>
      <c r="D303" s="47" t="s">
        <v>718</v>
      </c>
      <c r="E303" s="47" t="s">
        <v>729</v>
      </c>
      <c r="F303" s="47">
        <v>322</v>
      </c>
    </row>
    <row r="304" spans="2:6" x14ac:dyDescent="0.15">
      <c r="B304" s="47">
        <v>5</v>
      </c>
      <c r="C304" s="47" t="s">
        <v>133</v>
      </c>
      <c r="D304" s="47" t="s">
        <v>718</v>
      </c>
      <c r="E304" s="47" t="s">
        <v>718</v>
      </c>
      <c r="F304" s="47">
        <v>323</v>
      </c>
    </row>
    <row r="305" spans="2:6" x14ac:dyDescent="0.15">
      <c r="B305" s="47">
        <v>5</v>
      </c>
      <c r="C305" s="47" t="s">
        <v>133</v>
      </c>
      <c r="D305" s="47" t="s">
        <v>718</v>
      </c>
      <c r="E305" s="47" t="s">
        <v>730</v>
      </c>
      <c r="F305" s="47">
        <v>324</v>
      </c>
    </row>
    <row r="306" spans="2:6" x14ac:dyDescent="0.15">
      <c r="B306" s="47">
        <v>5</v>
      </c>
      <c r="C306" s="47" t="s">
        <v>133</v>
      </c>
      <c r="D306" s="47" t="s">
        <v>718</v>
      </c>
      <c r="E306" s="47" t="s">
        <v>731</v>
      </c>
      <c r="F306" s="47">
        <v>325</v>
      </c>
    </row>
    <row r="307" spans="2:6" x14ac:dyDescent="0.15">
      <c r="B307" s="47">
        <v>5</v>
      </c>
      <c r="C307" s="47" t="s">
        <v>133</v>
      </c>
      <c r="D307" s="47" t="s">
        <v>718</v>
      </c>
      <c r="E307" s="47" t="s">
        <v>732</v>
      </c>
      <c r="F307" s="47">
        <v>326</v>
      </c>
    </row>
    <row r="308" spans="2:6" x14ac:dyDescent="0.15">
      <c r="B308" s="47"/>
      <c r="C308" s="47"/>
      <c r="D308" s="47"/>
      <c r="E308" s="47"/>
      <c r="F308" s="47"/>
    </row>
    <row r="309" spans="2:6" x14ac:dyDescent="0.15">
      <c r="B309" s="47"/>
      <c r="C309" s="47"/>
      <c r="D309" s="47"/>
      <c r="E309" s="47"/>
      <c r="F309" s="47"/>
    </row>
    <row r="310" spans="2:6" x14ac:dyDescent="0.15">
      <c r="B310" s="47">
        <v>6</v>
      </c>
      <c r="C310" s="47" t="s">
        <v>133</v>
      </c>
      <c r="D310" s="47" t="s">
        <v>733</v>
      </c>
      <c r="E310" s="47" t="s">
        <v>734</v>
      </c>
      <c r="F310" s="47">
        <v>328</v>
      </c>
    </row>
    <row r="311" spans="2:6" x14ac:dyDescent="0.15">
      <c r="B311" s="47">
        <v>6</v>
      </c>
      <c r="C311" s="47" t="s">
        <v>133</v>
      </c>
      <c r="D311" s="47" t="s">
        <v>733</v>
      </c>
      <c r="E311" s="47" t="s">
        <v>735</v>
      </c>
      <c r="F311" s="47">
        <v>329</v>
      </c>
    </row>
    <row r="312" spans="2:6" x14ac:dyDescent="0.15">
      <c r="B312" s="47">
        <v>6</v>
      </c>
      <c r="C312" s="47" t="s">
        <v>133</v>
      </c>
      <c r="D312" s="47" t="s">
        <v>733</v>
      </c>
      <c r="E312" s="47" t="s">
        <v>736</v>
      </c>
      <c r="F312" s="47">
        <v>330</v>
      </c>
    </row>
    <row r="313" spans="2:6" x14ac:dyDescent="0.15">
      <c r="B313" s="47">
        <v>6</v>
      </c>
      <c r="C313" s="47" t="s">
        <v>133</v>
      </c>
      <c r="D313" s="47" t="s">
        <v>733</v>
      </c>
      <c r="E313" s="47" t="s">
        <v>737</v>
      </c>
      <c r="F313" s="47">
        <v>331</v>
      </c>
    </row>
    <row r="314" spans="2:6" x14ac:dyDescent="0.15">
      <c r="B314" s="47">
        <v>6</v>
      </c>
      <c r="C314" s="47" t="s">
        <v>133</v>
      </c>
      <c r="D314" s="47" t="s">
        <v>733</v>
      </c>
      <c r="E314" s="47" t="s">
        <v>738</v>
      </c>
      <c r="F314" s="47">
        <v>332</v>
      </c>
    </row>
    <row r="315" spans="2:6" x14ac:dyDescent="0.15">
      <c r="B315" s="47">
        <v>6</v>
      </c>
      <c r="C315" s="47" t="s">
        <v>133</v>
      </c>
      <c r="D315" s="47" t="s">
        <v>733</v>
      </c>
      <c r="E315" s="47" t="s">
        <v>739</v>
      </c>
      <c r="F315" s="47">
        <v>333</v>
      </c>
    </row>
    <row r="316" spans="2:6" x14ac:dyDescent="0.15">
      <c r="B316" s="47">
        <v>6</v>
      </c>
      <c r="C316" s="47" t="s">
        <v>133</v>
      </c>
      <c r="D316" s="47" t="s">
        <v>733</v>
      </c>
      <c r="E316" s="47" t="s">
        <v>740</v>
      </c>
      <c r="F316" s="47">
        <v>334</v>
      </c>
    </row>
    <row r="317" spans="2:6" x14ac:dyDescent="0.15">
      <c r="B317" s="47">
        <v>6</v>
      </c>
      <c r="C317" s="47" t="s">
        <v>133</v>
      </c>
      <c r="D317" s="47" t="s">
        <v>733</v>
      </c>
      <c r="E317" s="47" t="s">
        <v>741</v>
      </c>
      <c r="F317" s="47">
        <v>335</v>
      </c>
    </row>
    <row r="318" spans="2:6" x14ac:dyDescent="0.15">
      <c r="B318" s="47">
        <v>6</v>
      </c>
      <c r="C318" s="47" t="s">
        <v>133</v>
      </c>
      <c r="D318" s="47" t="s">
        <v>733</v>
      </c>
      <c r="E318" s="47" t="s">
        <v>742</v>
      </c>
      <c r="F318" s="47">
        <v>336</v>
      </c>
    </row>
    <row r="319" spans="2:6" x14ac:dyDescent="0.15">
      <c r="B319" s="47">
        <v>6</v>
      </c>
      <c r="C319" s="47" t="s">
        <v>133</v>
      </c>
      <c r="D319" s="47" t="s">
        <v>733</v>
      </c>
      <c r="E319" s="47" t="s">
        <v>743</v>
      </c>
      <c r="F319" s="47">
        <v>337</v>
      </c>
    </row>
    <row r="320" spans="2:6" x14ac:dyDescent="0.15">
      <c r="B320" s="47">
        <v>6</v>
      </c>
      <c r="C320" s="47" t="s">
        <v>133</v>
      </c>
      <c r="D320" s="47" t="s">
        <v>733</v>
      </c>
      <c r="E320" s="47" t="s">
        <v>744</v>
      </c>
      <c r="F320" s="47">
        <v>338</v>
      </c>
    </row>
    <row r="321" spans="2:6" x14ac:dyDescent="0.15">
      <c r="B321" s="47">
        <v>6</v>
      </c>
      <c r="C321" s="47" t="s">
        <v>133</v>
      </c>
      <c r="D321" s="47" t="s">
        <v>733</v>
      </c>
      <c r="E321" s="47" t="s">
        <v>745</v>
      </c>
      <c r="F321" s="47">
        <v>339</v>
      </c>
    </row>
    <row r="322" spans="2:6" x14ac:dyDescent="0.15">
      <c r="B322" s="47">
        <v>6</v>
      </c>
      <c r="C322" s="47" t="s">
        <v>133</v>
      </c>
      <c r="D322" s="47" t="s">
        <v>733</v>
      </c>
      <c r="E322" s="47" t="s">
        <v>746</v>
      </c>
      <c r="F322" s="47">
        <v>340</v>
      </c>
    </row>
    <row r="323" spans="2:6" x14ac:dyDescent="0.15">
      <c r="B323" s="47">
        <v>6</v>
      </c>
      <c r="C323" s="47" t="s">
        <v>133</v>
      </c>
      <c r="D323" s="47" t="s">
        <v>733</v>
      </c>
      <c r="E323" s="47" t="s">
        <v>747</v>
      </c>
      <c r="F323" s="47">
        <v>341</v>
      </c>
    </row>
    <row r="324" spans="2:6" x14ac:dyDescent="0.15">
      <c r="B324" s="47">
        <v>6</v>
      </c>
      <c r="C324" s="47" t="s">
        <v>133</v>
      </c>
      <c r="D324" s="47" t="s">
        <v>733</v>
      </c>
      <c r="E324" s="47" t="s">
        <v>748</v>
      </c>
      <c r="F324" s="47">
        <v>342</v>
      </c>
    </row>
    <row r="325" spans="2:6" x14ac:dyDescent="0.15">
      <c r="B325" s="47">
        <v>6</v>
      </c>
      <c r="C325" s="47" t="s">
        <v>133</v>
      </c>
      <c r="D325" s="47" t="s">
        <v>733</v>
      </c>
      <c r="E325" s="47" t="s">
        <v>749</v>
      </c>
      <c r="F325" s="47">
        <v>343</v>
      </c>
    </row>
    <row r="326" spans="2:6" x14ac:dyDescent="0.15">
      <c r="B326" s="47">
        <v>6</v>
      </c>
      <c r="C326" s="47" t="s">
        <v>133</v>
      </c>
      <c r="D326" s="47" t="s">
        <v>733</v>
      </c>
      <c r="E326" s="47" t="s">
        <v>750</v>
      </c>
      <c r="F326" s="47">
        <v>344</v>
      </c>
    </row>
    <row r="327" spans="2:6" x14ac:dyDescent="0.15">
      <c r="B327" s="47">
        <v>6</v>
      </c>
      <c r="C327" s="47" t="s">
        <v>133</v>
      </c>
      <c r="D327" s="47" t="s">
        <v>733</v>
      </c>
      <c r="E327" s="47" t="s">
        <v>751</v>
      </c>
      <c r="F327" s="47">
        <v>345</v>
      </c>
    </row>
    <row r="328" spans="2:6" x14ac:dyDescent="0.15">
      <c r="B328" s="47">
        <v>6</v>
      </c>
      <c r="C328" s="47" t="s">
        <v>133</v>
      </c>
      <c r="D328" s="47" t="s">
        <v>733</v>
      </c>
      <c r="E328" s="47" t="s">
        <v>752</v>
      </c>
      <c r="F328" s="47">
        <v>346</v>
      </c>
    </row>
    <row r="329" spans="2:6" x14ac:dyDescent="0.15">
      <c r="B329" s="47">
        <v>6</v>
      </c>
      <c r="C329" s="47" t="s">
        <v>133</v>
      </c>
      <c r="D329" s="47" t="s">
        <v>733</v>
      </c>
      <c r="E329" s="47" t="s">
        <v>753</v>
      </c>
      <c r="F329" s="47">
        <v>347</v>
      </c>
    </row>
    <row r="330" spans="2:6" x14ac:dyDescent="0.15">
      <c r="B330" s="47">
        <v>6</v>
      </c>
      <c r="C330" s="47" t="s">
        <v>133</v>
      </c>
      <c r="D330" s="47" t="s">
        <v>733</v>
      </c>
      <c r="E330" s="47" t="s">
        <v>754</v>
      </c>
      <c r="F330" s="47">
        <v>348</v>
      </c>
    </row>
    <row r="331" spans="2:6" x14ac:dyDescent="0.15">
      <c r="B331" s="47">
        <v>6</v>
      </c>
      <c r="C331" s="47" t="s">
        <v>133</v>
      </c>
      <c r="D331" s="47" t="s">
        <v>733</v>
      </c>
      <c r="E331" s="47" t="s">
        <v>755</v>
      </c>
      <c r="F331" s="47">
        <v>349</v>
      </c>
    </row>
    <row r="332" spans="2:6" x14ac:dyDescent="0.15">
      <c r="B332" s="47">
        <v>6</v>
      </c>
      <c r="C332" s="47" t="s">
        <v>133</v>
      </c>
      <c r="D332" s="47" t="s">
        <v>733</v>
      </c>
      <c r="E332" s="47" t="s">
        <v>756</v>
      </c>
      <c r="F332" s="47">
        <v>350</v>
      </c>
    </row>
    <row r="333" spans="2:6" x14ac:dyDescent="0.15">
      <c r="B333" s="47">
        <v>6</v>
      </c>
      <c r="C333" s="47" t="s">
        <v>133</v>
      </c>
      <c r="D333" s="47" t="s">
        <v>733</v>
      </c>
      <c r="E333" s="47" t="s">
        <v>757</v>
      </c>
      <c r="F333" s="47">
        <v>351</v>
      </c>
    </row>
    <row r="334" spans="2:6" x14ac:dyDescent="0.15">
      <c r="B334" s="47">
        <v>6</v>
      </c>
      <c r="C334" s="47" t="s">
        <v>133</v>
      </c>
      <c r="D334" s="47" t="s">
        <v>733</v>
      </c>
      <c r="E334" s="47" t="s">
        <v>758</v>
      </c>
      <c r="F334" s="47">
        <v>352</v>
      </c>
    </row>
    <row r="335" spans="2:6" x14ac:dyDescent="0.15">
      <c r="B335" s="47">
        <v>6</v>
      </c>
      <c r="C335" s="47" t="s">
        <v>133</v>
      </c>
      <c r="D335" s="47" t="s">
        <v>733</v>
      </c>
      <c r="E335" s="47" t="s">
        <v>759</v>
      </c>
      <c r="F335" s="47">
        <v>353</v>
      </c>
    </row>
    <row r="336" spans="2:6" x14ac:dyDescent="0.15">
      <c r="B336" s="47">
        <v>6</v>
      </c>
      <c r="C336" s="47" t="s">
        <v>133</v>
      </c>
      <c r="D336" s="47" t="s">
        <v>733</v>
      </c>
      <c r="E336" s="47" t="s">
        <v>760</v>
      </c>
      <c r="F336" s="47">
        <v>354</v>
      </c>
    </row>
    <row r="337" spans="2:6" x14ac:dyDescent="0.15">
      <c r="B337" s="47">
        <v>6</v>
      </c>
      <c r="C337" s="47" t="s">
        <v>133</v>
      </c>
      <c r="D337" s="47" t="s">
        <v>733</v>
      </c>
      <c r="E337" s="47" t="s">
        <v>1105</v>
      </c>
      <c r="F337" s="47">
        <v>355</v>
      </c>
    </row>
    <row r="338" spans="2:6" x14ac:dyDescent="0.15">
      <c r="B338" s="47"/>
      <c r="C338" s="47"/>
      <c r="D338" s="47"/>
      <c r="E338" s="47"/>
      <c r="F338" s="47"/>
    </row>
    <row r="339" spans="2:6" x14ac:dyDescent="0.15">
      <c r="B339" s="47"/>
      <c r="C339" s="47"/>
      <c r="D339" s="47"/>
      <c r="E339" s="47"/>
      <c r="F339" s="47"/>
    </row>
    <row r="340" spans="2:6" x14ac:dyDescent="0.15">
      <c r="B340" s="47">
        <v>7</v>
      </c>
      <c r="C340" s="47" t="s">
        <v>133</v>
      </c>
      <c r="D340" s="47" t="s">
        <v>1277</v>
      </c>
      <c r="E340" s="47" t="s">
        <v>650</v>
      </c>
      <c r="F340" s="47">
        <v>357</v>
      </c>
    </row>
    <row r="341" spans="2:6" x14ac:dyDescent="0.15">
      <c r="B341" s="47">
        <v>7</v>
      </c>
      <c r="C341" s="47" t="s">
        <v>133</v>
      </c>
      <c r="D341" s="47" t="s">
        <v>1277</v>
      </c>
      <c r="E341" s="47" t="s">
        <v>651</v>
      </c>
      <c r="F341" s="47">
        <v>358</v>
      </c>
    </row>
    <row r="342" spans="2:6" x14ac:dyDescent="0.15">
      <c r="B342" s="47">
        <v>7</v>
      </c>
      <c r="C342" s="47" t="s">
        <v>133</v>
      </c>
      <c r="D342" s="47" t="s">
        <v>1278</v>
      </c>
      <c r="E342" s="47" t="s">
        <v>652</v>
      </c>
      <c r="F342" s="47">
        <v>359</v>
      </c>
    </row>
    <row r="343" spans="2:6" x14ac:dyDescent="0.15">
      <c r="B343" s="47">
        <v>7</v>
      </c>
      <c r="C343" s="47" t="s">
        <v>133</v>
      </c>
      <c r="D343" s="47" t="s">
        <v>1278</v>
      </c>
      <c r="E343" s="47" t="s">
        <v>653</v>
      </c>
      <c r="F343" s="47">
        <v>360</v>
      </c>
    </row>
    <row r="344" spans="2:6" x14ac:dyDescent="0.15">
      <c r="B344" s="47">
        <v>7</v>
      </c>
      <c r="C344" s="47" t="s">
        <v>133</v>
      </c>
      <c r="D344" s="47" t="s">
        <v>1278</v>
      </c>
      <c r="E344" s="47" t="s">
        <v>654</v>
      </c>
      <c r="F344" s="47">
        <v>361</v>
      </c>
    </row>
    <row r="345" spans="2:6" x14ac:dyDescent="0.15">
      <c r="B345" s="47">
        <v>7</v>
      </c>
      <c r="C345" s="47" t="s">
        <v>133</v>
      </c>
      <c r="D345" s="47" t="s">
        <v>1278</v>
      </c>
      <c r="E345" s="47" t="s">
        <v>655</v>
      </c>
      <c r="F345" s="47">
        <v>362</v>
      </c>
    </row>
    <row r="346" spans="2:6" x14ac:dyDescent="0.15">
      <c r="B346" s="47">
        <v>7</v>
      </c>
      <c r="C346" s="47" t="s">
        <v>133</v>
      </c>
      <c r="D346" s="47" t="s">
        <v>1278</v>
      </c>
      <c r="E346" s="47" t="s">
        <v>656</v>
      </c>
      <c r="F346" s="47">
        <v>363</v>
      </c>
    </row>
    <row r="347" spans="2:6" x14ac:dyDescent="0.15">
      <c r="B347" s="47">
        <v>7</v>
      </c>
      <c r="C347" s="47" t="s">
        <v>133</v>
      </c>
      <c r="D347" s="47" t="s">
        <v>1278</v>
      </c>
      <c r="E347" s="47" t="s">
        <v>657</v>
      </c>
      <c r="F347" s="47">
        <v>364</v>
      </c>
    </row>
    <row r="348" spans="2:6" x14ac:dyDescent="0.15">
      <c r="B348" s="47">
        <v>7</v>
      </c>
      <c r="C348" s="47" t="s">
        <v>133</v>
      </c>
      <c r="D348" s="47" t="s">
        <v>1278</v>
      </c>
      <c r="E348" s="47" t="s">
        <v>658</v>
      </c>
      <c r="F348" s="47">
        <v>365</v>
      </c>
    </row>
    <row r="349" spans="2:6" x14ac:dyDescent="0.15">
      <c r="B349" s="47">
        <v>7</v>
      </c>
      <c r="C349" s="47" t="s">
        <v>133</v>
      </c>
      <c r="D349" s="47" t="s">
        <v>1278</v>
      </c>
      <c r="E349" s="47" t="s">
        <v>659</v>
      </c>
      <c r="F349" s="47">
        <v>366</v>
      </c>
    </row>
    <row r="350" spans="2:6" x14ac:dyDescent="0.15">
      <c r="B350" s="47">
        <v>7</v>
      </c>
      <c r="C350" s="47" t="s">
        <v>133</v>
      </c>
      <c r="D350" s="47" t="s">
        <v>1278</v>
      </c>
      <c r="E350" s="47" t="s">
        <v>1020</v>
      </c>
      <c r="F350" s="47">
        <v>367</v>
      </c>
    </row>
    <row r="351" spans="2:6" x14ac:dyDescent="0.15">
      <c r="B351" s="47">
        <v>7</v>
      </c>
      <c r="C351" s="47" t="s">
        <v>133</v>
      </c>
      <c r="D351" s="47" t="s">
        <v>1279</v>
      </c>
      <c r="E351" s="47" t="s">
        <v>660</v>
      </c>
      <c r="F351" s="47">
        <v>368</v>
      </c>
    </row>
    <row r="352" spans="2:6" x14ac:dyDescent="0.15">
      <c r="B352" s="47">
        <v>7</v>
      </c>
      <c r="C352" s="47" t="s">
        <v>133</v>
      </c>
      <c r="D352" s="47" t="s">
        <v>1278</v>
      </c>
      <c r="E352" s="47" t="s">
        <v>661</v>
      </c>
      <c r="F352" s="47">
        <v>369</v>
      </c>
    </row>
    <row r="353" spans="2:6" x14ac:dyDescent="0.15">
      <c r="B353" s="47">
        <v>7</v>
      </c>
      <c r="C353" s="47" t="s">
        <v>133</v>
      </c>
      <c r="D353" s="47" t="s">
        <v>1278</v>
      </c>
      <c r="E353" s="47" t="s">
        <v>662</v>
      </c>
      <c r="F353" s="47">
        <v>370</v>
      </c>
    </row>
    <row r="354" spans="2:6" x14ac:dyDescent="0.15">
      <c r="B354" s="47">
        <v>7</v>
      </c>
      <c r="C354" s="47" t="s">
        <v>133</v>
      </c>
      <c r="D354" s="47" t="s">
        <v>1278</v>
      </c>
      <c r="E354" s="47" t="s">
        <v>663</v>
      </c>
      <c r="F354" s="47">
        <v>371</v>
      </c>
    </row>
    <row r="355" spans="2:6" x14ac:dyDescent="0.15">
      <c r="B355" s="47">
        <v>7</v>
      </c>
      <c r="C355" s="47" t="s">
        <v>133</v>
      </c>
      <c r="D355" s="47" t="s">
        <v>1278</v>
      </c>
      <c r="E355" s="47" t="s">
        <v>664</v>
      </c>
      <c r="F355" s="47">
        <v>372</v>
      </c>
    </row>
    <row r="356" spans="2:6" x14ac:dyDescent="0.15">
      <c r="B356" s="47">
        <v>7</v>
      </c>
      <c r="C356" s="47" t="s">
        <v>133</v>
      </c>
      <c r="D356" s="47" t="s">
        <v>1278</v>
      </c>
      <c r="E356" s="47" t="s">
        <v>665</v>
      </c>
      <c r="F356" s="47">
        <v>373</v>
      </c>
    </row>
    <row r="357" spans="2:6" x14ac:dyDescent="0.15">
      <c r="B357" s="47">
        <v>7</v>
      </c>
      <c r="C357" s="47" t="s">
        <v>133</v>
      </c>
      <c r="D357" s="47" t="s">
        <v>1278</v>
      </c>
      <c r="E357" s="47" t="s">
        <v>666</v>
      </c>
      <c r="F357" s="47">
        <v>374</v>
      </c>
    </row>
    <row r="358" spans="2:6" x14ac:dyDescent="0.15">
      <c r="B358" s="47">
        <v>7</v>
      </c>
      <c r="C358" s="47" t="s">
        <v>133</v>
      </c>
      <c r="D358" s="47" t="s">
        <v>1278</v>
      </c>
      <c r="E358" s="47" t="s">
        <v>667</v>
      </c>
      <c r="F358" s="47">
        <v>375</v>
      </c>
    </row>
    <row r="359" spans="2:6" x14ac:dyDescent="0.15">
      <c r="B359" s="47">
        <v>7</v>
      </c>
      <c r="C359" s="47" t="s">
        <v>133</v>
      </c>
      <c r="D359" s="47" t="s">
        <v>1278</v>
      </c>
      <c r="E359" s="47" t="s">
        <v>668</v>
      </c>
      <c r="F359" s="47">
        <v>376</v>
      </c>
    </row>
    <row r="360" spans="2:6" x14ac:dyDescent="0.15">
      <c r="B360" s="47">
        <v>7</v>
      </c>
      <c r="C360" s="47" t="s">
        <v>133</v>
      </c>
      <c r="D360" s="47" t="s">
        <v>1278</v>
      </c>
      <c r="E360" s="47" t="s">
        <v>669</v>
      </c>
      <c r="F360" s="47">
        <v>377</v>
      </c>
    </row>
    <row r="361" spans="2:6" x14ac:dyDescent="0.15">
      <c r="B361" s="47">
        <v>7</v>
      </c>
      <c r="C361" s="47" t="s">
        <v>133</v>
      </c>
      <c r="D361" s="47" t="s">
        <v>1277</v>
      </c>
      <c r="E361" s="47" t="s">
        <v>670</v>
      </c>
      <c r="F361" s="47">
        <v>378</v>
      </c>
    </row>
    <row r="362" spans="2:6" x14ac:dyDescent="0.15">
      <c r="B362" s="47">
        <v>7</v>
      </c>
      <c r="C362" s="47" t="s">
        <v>133</v>
      </c>
      <c r="D362" s="47" t="s">
        <v>1278</v>
      </c>
      <c r="E362" s="47" t="s">
        <v>671</v>
      </c>
      <c r="F362" s="47">
        <v>379</v>
      </c>
    </row>
    <row r="363" spans="2:6" x14ac:dyDescent="0.15">
      <c r="B363" s="47">
        <v>7</v>
      </c>
      <c r="C363" s="47" t="s">
        <v>133</v>
      </c>
      <c r="D363" s="47" t="s">
        <v>1278</v>
      </c>
      <c r="E363" s="47" t="s">
        <v>672</v>
      </c>
      <c r="F363" s="47">
        <v>380</v>
      </c>
    </row>
    <row r="364" spans="2:6" x14ac:dyDescent="0.15">
      <c r="B364" s="47">
        <v>7</v>
      </c>
      <c r="C364" s="47" t="s">
        <v>133</v>
      </c>
      <c r="D364" s="47" t="s">
        <v>1278</v>
      </c>
      <c r="E364" s="47" t="s">
        <v>673</v>
      </c>
      <c r="F364" s="47">
        <v>381</v>
      </c>
    </row>
    <row r="365" spans="2:6" x14ac:dyDescent="0.15">
      <c r="B365" s="47">
        <v>7</v>
      </c>
      <c r="C365" s="47" t="s">
        <v>133</v>
      </c>
      <c r="D365" s="47" t="s">
        <v>1278</v>
      </c>
      <c r="E365" s="47" t="s">
        <v>674</v>
      </c>
      <c r="F365" s="47">
        <v>382</v>
      </c>
    </row>
    <row r="366" spans="2:6" x14ac:dyDescent="0.15">
      <c r="B366" s="47">
        <v>7</v>
      </c>
      <c r="C366" s="47" t="s">
        <v>133</v>
      </c>
      <c r="D366" s="47" t="s">
        <v>1278</v>
      </c>
      <c r="E366" s="47" t="s">
        <v>675</v>
      </c>
      <c r="F366" s="47">
        <v>383</v>
      </c>
    </row>
    <row r="367" spans="2:6" x14ac:dyDescent="0.15">
      <c r="B367" s="47">
        <v>7</v>
      </c>
      <c r="C367" s="47" t="s">
        <v>133</v>
      </c>
      <c r="D367" s="47" t="s">
        <v>1278</v>
      </c>
      <c r="E367" s="47" t="s">
        <v>676</v>
      </c>
      <c r="F367" s="47">
        <v>384</v>
      </c>
    </row>
    <row r="368" spans="2:6" x14ac:dyDescent="0.15">
      <c r="B368" s="47">
        <v>7</v>
      </c>
      <c r="C368" s="47" t="s">
        <v>133</v>
      </c>
      <c r="D368" s="47" t="s">
        <v>1278</v>
      </c>
      <c r="E368" s="47" t="s">
        <v>677</v>
      </c>
      <c r="F368" s="47">
        <v>385</v>
      </c>
    </row>
    <row r="369" spans="2:6" x14ac:dyDescent="0.15">
      <c r="B369" s="47">
        <v>7</v>
      </c>
      <c r="C369" s="47" t="s">
        <v>133</v>
      </c>
      <c r="D369" s="47" t="s">
        <v>1278</v>
      </c>
      <c r="E369" s="47" t="s">
        <v>1106</v>
      </c>
      <c r="F369" s="47">
        <v>386</v>
      </c>
    </row>
    <row r="370" spans="2:6" x14ac:dyDescent="0.15">
      <c r="B370" s="47"/>
      <c r="C370" s="47"/>
      <c r="D370" s="47"/>
      <c r="E370" s="47"/>
      <c r="F370" s="47"/>
    </row>
    <row r="371" spans="2:6" x14ac:dyDescent="0.15">
      <c r="B371" s="47"/>
      <c r="C371" s="47"/>
      <c r="D371" s="47"/>
      <c r="E371" s="47"/>
      <c r="F371" s="47"/>
    </row>
    <row r="372" spans="2:6" x14ac:dyDescent="0.15">
      <c r="B372" s="47">
        <v>8</v>
      </c>
      <c r="C372" s="47" t="s">
        <v>133</v>
      </c>
      <c r="D372" s="47" t="s">
        <v>1012</v>
      </c>
      <c r="E372" s="47" t="s">
        <v>678</v>
      </c>
      <c r="F372" s="47">
        <v>388</v>
      </c>
    </row>
    <row r="373" spans="2:6" x14ac:dyDescent="0.15">
      <c r="B373" s="47">
        <v>8</v>
      </c>
      <c r="C373" s="47" t="s">
        <v>133</v>
      </c>
      <c r="D373" s="47" t="s">
        <v>1012</v>
      </c>
      <c r="E373" s="47" t="s">
        <v>679</v>
      </c>
      <c r="F373" s="47">
        <v>389</v>
      </c>
    </row>
    <row r="374" spans="2:6" x14ac:dyDescent="0.15">
      <c r="B374" s="47">
        <v>8</v>
      </c>
      <c r="C374" s="47" t="s">
        <v>133</v>
      </c>
      <c r="D374" s="47" t="s">
        <v>1012</v>
      </c>
      <c r="E374" s="47" t="s">
        <v>680</v>
      </c>
      <c r="F374" s="47">
        <v>390</v>
      </c>
    </row>
    <row r="375" spans="2:6" x14ac:dyDescent="0.15">
      <c r="B375" s="47">
        <v>8</v>
      </c>
      <c r="C375" s="47" t="s">
        <v>133</v>
      </c>
      <c r="D375" s="47" t="s">
        <v>1012</v>
      </c>
      <c r="E375" s="47" t="s">
        <v>681</v>
      </c>
      <c r="F375" s="47">
        <v>391</v>
      </c>
    </row>
    <row r="376" spans="2:6" x14ac:dyDescent="0.15">
      <c r="B376" s="47">
        <v>8</v>
      </c>
      <c r="C376" s="47" t="s">
        <v>133</v>
      </c>
      <c r="D376" s="47" t="s">
        <v>1012</v>
      </c>
      <c r="E376" s="47" t="s">
        <v>682</v>
      </c>
      <c r="F376" s="47">
        <v>392</v>
      </c>
    </row>
    <row r="377" spans="2:6" x14ac:dyDescent="0.15">
      <c r="B377" s="47">
        <v>8</v>
      </c>
      <c r="C377" s="47" t="s">
        <v>133</v>
      </c>
      <c r="D377" s="47" t="s">
        <v>1012</v>
      </c>
      <c r="E377" s="47" t="s">
        <v>683</v>
      </c>
      <c r="F377" s="47">
        <v>393</v>
      </c>
    </row>
    <row r="378" spans="2:6" x14ac:dyDescent="0.15">
      <c r="B378" s="47">
        <v>8</v>
      </c>
      <c r="C378" s="47" t="s">
        <v>133</v>
      </c>
      <c r="D378" s="47" t="s">
        <v>1012</v>
      </c>
      <c r="E378" s="47" t="s">
        <v>684</v>
      </c>
      <c r="F378" s="47">
        <v>394</v>
      </c>
    </row>
    <row r="379" spans="2:6" x14ac:dyDescent="0.15">
      <c r="B379" s="47">
        <v>8</v>
      </c>
      <c r="C379" s="47" t="s">
        <v>133</v>
      </c>
      <c r="D379" s="47" t="s">
        <v>1012</v>
      </c>
      <c r="E379" s="47" t="s">
        <v>685</v>
      </c>
      <c r="F379" s="47">
        <v>395</v>
      </c>
    </row>
    <row r="380" spans="2:6" x14ac:dyDescent="0.15">
      <c r="B380" s="47">
        <v>8</v>
      </c>
      <c r="C380" s="47" t="s">
        <v>133</v>
      </c>
      <c r="D380" s="47" t="s">
        <v>1012</v>
      </c>
      <c r="E380" s="47" t="s">
        <v>686</v>
      </c>
      <c r="F380" s="47">
        <v>396</v>
      </c>
    </row>
    <row r="381" spans="2:6" x14ac:dyDescent="0.15">
      <c r="B381" s="47">
        <v>8</v>
      </c>
      <c r="C381" s="47" t="s">
        <v>133</v>
      </c>
      <c r="D381" s="47" t="s">
        <v>1012</v>
      </c>
      <c r="E381" s="47" t="s">
        <v>687</v>
      </c>
      <c r="F381" s="47">
        <v>397</v>
      </c>
    </row>
    <row r="382" spans="2:6" x14ac:dyDescent="0.15">
      <c r="B382" s="47">
        <v>8</v>
      </c>
      <c r="C382" s="47" t="s">
        <v>133</v>
      </c>
      <c r="D382" s="47" t="s">
        <v>1012</v>
      </c>
      <c r="E382" s="47" t="s">
        <v>707</v>
      </c>
      <c r="F382" s="47">
        <v>398</v>
      </c>
    </row>
    <row r="383" spans="2:6" x14ac:dyDescent="0.15">
      <c r="B383" s="47">
        <v>8</v>
      </c>
      <c r="C383" s="47" t="s">
        <v>133</v>
      </c>
      <c r="D383" s="47" t="s">
        <v>1012</v>
      </c>
      <c r="E383" s="47" t="s">
        <v>708</v>
      </c>
      <c r="F383" s="47">
        <v>399</v>
      </c>
    </row>
    <row r="384" spans="2:6" x14ac:dyDescent="0.15">
      <c r="B384" s="47">
        <v>8</v>
      </c>
      <c r="C384" s="47" t="s">
        <v>133</v>
      </c>
      <c r="D384" s="47" t="s">
        <v>1012</v>
      </c>
      <c r="E384" s="47" t="s">
        <v>709</v>
      </c>
      <c r="F384" s="47">
        <v>400</v>
      </c>
    </row>
    <row r="385" spans="2:6" x14ac:dyDescent="0.15">
      <c r="B385" s="47">
        <v>8</v>
      </c>
      <c r="C385" s="47" t="s">
        <v>133</v>
      </c>
      <c r="D385" s="47" t="s">
        <v>1012</v>
      </c>
      <c r="E385" s="47" t="s">
        <v>710</v>
      </c>
      <c r="F385" s="47">
        <v>401</v>
      </c>
    </row>
    <row r="386" spans="2:6" x14ac:dyDescent="0.15">
      <c r="B386" s="47">
        <v>8</v>
      </c>
      <c r="C386" s="47" t="s">
        <v>133</v>
      </c>
      <c r="D386" s="47" t="s">
        <v>1012</v>
      </c>
      <c r="E386" s="47" t="s">
        <v>711</v>
      </c>
      <c r="F386" s="47">
        <v>402</v>
      </c>
    </row>
    <row r="387" spans="2:6" x14ac:dyDescent="0.15">
      <c r="B387" s="47">
        <v>8</v>
      </c>
      <c r="C387" s="47" t="s">
        <v>133</v>
      </c>
      <c r="D387" s="47" t="s">
        <v>1012</v>
      </c>
      <c r="E387" s="47" t="s">
        <v>712</v>
      </c>
      <c r="F387" s="47">
        <v>403</v>
      </c>
    </row>
    <row r="388" spans="2:6" x14ac:dyDescent="0.15">
      <c r="B388" s="47">
        <v>8</v>
      </c>
      <c r="C388" s="47" t="s">
        <v>133</v>
      </c>
      <c r="D388" s="47" t="s">
        <v>1012</v>
      </c>
      <c r="E388" s="47" t="s">
        <v>713</v>
      </c>
      <c r="F388" s="47">
        <v>404</v>
      </c>
    </row>
    <row r="389" spans="2:6" x14ac:dyDescent="0.15">
      <c r="B389" s="47">
        <v>8</v>
      </c>
      <c r="C389" s="47" t="s">
        <v>133</v>
      </c>
      <c r="D389" s="47" t="s">
        <v>1012</v>
      </c>
      <c r="E389" s="47" t="s">
        <v>714</v>
      </c>
      <c r="F389" s="47">
        <v>405</v>
      </c>
    </row>
    <row r="390" spans="2:6" x14ac:dyDescent="0.15">
      <c r="B390" s="47">
        <v>8</v>
      </c>
      <c r="C390" s="47" t="s">
        <v>133</v>
      </c>
      <c r="D390" s="47" t="s">
        <v>1012</v>
      </c>
      <c r="E390" s="47" t="s">
        <v>715</v>
      </c>
      <c r="F390" s="47">
        <v>406</v>
      </c>
    </row>
    <row r="391" spans="2:6" x14ac:dyDescent="0.15">
      <c r="B391" s="47">
        <v>8</v>
      </c>
      <c r="C391" s="47" t="s">
        <v>133</v>
      </c>
      <c r="D391" s="47" t="s">
        <v>1012</v>
      </c>
      <c r="E391" s="47" t="s">
        <v>716</v>
      </c>
      <c r="F391" s="47">
        <v>407</v>
      </c>
    </row>
    <row r="392" spans="2:6" x14ac:dyDescent="0.15">
      <c r="B392" s="47">
        <v>8</v>
      </c>
      <c r="C392" s="47" t="s">
        <v>133</v>
      </c>
      <c r="D392" s="47" t="s">
        <v>1012</v>
      </c>
      <c r="E392" s="47" t="s">
        <v>717</v>
      </c>
      <c r="F392" s="47">
        <v>408</v>
      </c>
    </row>
    <row r="393" spans="2:6" x14ac:dyDescent="0.15">
      <c r="B393" s="47">
        <v>8</v>
      </c>
      <c r="C393" s="47" t="s">
        <v>133</v>
      </c>
      <c r="D393" s="47" t="s">
        <v>1012</v>
      </c>
      <c r="E393" s="47" t="s">
        <v>1280</v>
      </c>
      <c r="F393" s="47">
        <v>409</v>
      </c>
    </row>
    <row r="394" spans="2:6" x14ac:dyDescent="0.15">
      <c r="B394" s="47">
        <v>8</v>
      </c>
      <c r="C394" s="47" t="s">
        <v>133</v>
      </c>
      <c r="D394" s="47" t="s">
        <v>1012</v>
      </c>
      <c r="E394" s="47" t="s">
        <v>1191</v>
      </c>
      <c r="F394" s="47">
        <v>410</v>
      </c>
    </row>
    <row r="395" spans="2:6" x14ac:dyDescent="0.15">
      <c r="B395" s="47"/>
      <c r="C395" s="47"/>
      <c r="D395" s="47"/>
      <c r="E395" s="47"/>
      <c r="F395" s="47"/>
    </row>
    <row r="396" spans="2:6" x14ac:dyDescent="0.15">
      <c r="B396" s="47"/>
      <c r="C396" s="47"/>
      <c r="D396" s="47"/>
      <c r="E396" s="47"/>
      <c r="F396" s="47"/>
    </row>
    <row r="397" spans="2:6" x14ac:dyDescent="0.15">
      <c r="B397" s="47">
        <v>9</v>
      </c>
      <c r="C397" s="47" t="s">
        <v>133</v>
      </c>
      <c r="D397" s="47" t="s">
        <v>1013</v>
      </c>
      <c r="E397" s="47" t="s">
        <v>689</v>
      </c>
      <c r="F397" s="47">
        <v>412</v>
      </c>
    </row>
    <row r="398" spans="2:6" x14ac:dyDescent="0.15">
      <c r="B398" s="47">
        <v>9</v>
      </c>
      <c r="C398" s="47" t="s">
        <v>133</v>
      </c>
      <c r="D398" s="47" t="s">
        <v>1013</v>
      </c>
      <c r="E398" s="47" t="s">
        <v>690</v>
      </c>
      <c r="F398" s="47">
        <v>413</v>
      </c>
    </row>
    <row r="399" spans="2:6" x14ac:dyDescent="0.15">
      <c r="B399" s="47">
        <v>9</v>
      </c>
      <c r="C399" s="47" t="s">
        <v>133</v>
      </c>
      <c r="D399" s="47" t="s">
        <v>1013</v>
      </c>
      <c r="E399" s="47" t="s">
        <v>688</v>
      </c>
      <c r="F399" s="47">
        <v>414</v>
      </c>
    </row>
    <row r="400" spans="2:6" x14ac:dyDescent="0.15">
      <c r="B400" s="47">
        <v>9</v>
      </c>
      <c r="C400" s="47" t="s">
        <v>133</v>
      </c>
      <c r="D400" s="47" t="s">
        <v>1013</v>
      </c>
      <c r="E400" s="47" t="s">
        <v>691</v>
      </c>
      <c r="F400" s="47">
        <v>415</v>
      </c>
    </row>
    <row r="401" spans="2:6" x14ac:dyDescent="0.15">
      <c r="B401" s="47">
        <v>9</v>
      </c>
      <c r="C401" s="47" t="s">
        <v>133</v>
      </c>
      <c r="D401" s="47" t="s">
        <v>1013</v>
      </c>
      <c r="E401" s="47" t="s">
        <v>692</v>
      </c>
      <c r="F401" s="47">
        <v>416</v>
      </c>
    </row>
    <row r="402" spans="2:6" x14ac:dyDescent="0.15">
      <c r="B402" s="47">
        <v>9</v>
      </c>
      <c r="C402" s="47" t="s">
        <v>133</v>
      </c>
      <c r="D402" s="47" t="s">
        <v>1013</v>
      </c>
      <c r="E402" s="47" t="s">
        <v>693</v>
      </c>
      <c r="F402" s="47">
        <v>417</v>
      </c>
    </row>
    <row r="403" spans="2:6" x14ac:dyDescent="0.15">
      <c r="B403" s="47">
        <v>9</v>
      </c>
      <c r="C403" s="47" t="s">
        <v>133</v>
      </c>
      <c r="D403" s="47" t="s">
        <v>1013</v>
      </c>
      <c r="E403" s="47" t="s">
        <v>694</v>
      </c>
      <c r="F403" s="47">
        <v>418</v>
      </c>
    </row>
    <row r="404" spans="2:6" x14ac:dyDescent="0.15">
      <c r="B404" s="47">
        <v>9</v>
      </c>
      <c r="C404" s="47" t="s">
        <v>133</v>
      </c>
      <c r="D404" s="47" t="s">
        <v>1013</v>
      </c>
      <c r="E404" s="47" t="s">
        <v>695</v>
      </c>
      <c r="F404" s="47">
        <v>419</v>
      </c>
    </row>
    <row r="405" spans="2:6" x14ac:dyDescent="0.15">
      <c r="B405" s="47">
        <v>9</v>
      </c>
      <c r="C405" s="47" t="s">
        <v>133</v>
      </c>
      <c r="D405" s="47" t="s">
        <v>1013</v>
      </c>
      <c r="E405" s="47" t="s">
        <v>696</v>
      </c>
      <c r="F405" s="47">
        <v>420</v>
      </c>
    </row>
    <row r="406" spans="2:6" x14ac:dyDescent="0.15">
      <c r="B406" s="47">
        <v>9</v>
      </c>
      <c r="C406" s="47" t="s">
        <v>133</v>
      </c>
      <c r="D406" s="47" t="s">
        <v>1013</v>
      </c>
      <c r="E406" s="47" t="s">
        <v>698</v>
      </c>
      <c r="F406" s="47">
        <v>421</v>
      </c>
    </row>
    <row r="407" spans="2:6" x14ac:dyDescent="0.15">
      <c r="B407" s="47">
        <v>9</v>
      </c>
      <c r="C407" s="47" t="s">
        <v>133</v>
      </c>
      <c r="D407" s="47" t="s">
        <v>1013</v>
      </c>
      <c r="E407" s="47" t="s">
        <v>699</v>
      </c>
      <c r="F407" s="47">
        <v>422</v>
      </c>
    </row>
    <row r="408" spans="2:6" x14ac:dyDescent="0.15">
      <c r="B408" s="47">
        <v>9</v>
      </c>
      <c r="C408" s="47" t="s">
        <v>133</v>
      </c>
      <c r="D408" s="47" t="s">
        <v>1013</v>
      </c>
      <c r="E408" s="47" t="s">
        <v>700</v>
      </c>
      <c r="F408" s="47">
        <v>423</v>
      </c>
    </row>
    <row r="409" spans="2:6" x14ac:dyDescent="0.15">
      <c r="B409" s="47">
        <v>9</v>
      </c>
      <c r="C409" s="47" t="s">
        <v>133</v>
      </c>
      <c r="D409" s="47" t="s">
        <v>1013</v>
      </c>
      <c r="E409" s="47" t="s">
        <v>701</v>
      </c>
      <c r="F409" s="47">
        <v>424</v>
      </c>
    </row>
    <row r="410" spans="2:6" x14ac:dyDescent="0.15">
      <c r="B410" s="47">
        <v>9</v>
      </c>
      <c r="C410" s="47" t="s">
        <v>133</v>
      </c>
      <c r="D410" s="47" t="s">
        <v>1013</v>
      </c>
      <c r="E410" s="47" t="s">
        <v>702</v>
      </c>
      <c r="F410" s="47">
        <v>425</v>
      </c>
    </row>
    <row r="411" spans="2:6" x14ac:dyDescent="0.15">
      <c r="B411" s="47">
        <v>9</v>
      </c>
      <c r="C411" s="47" t="s">
        <v>133</v>
      </c>
      <c r="D411" s="47" t="s">
        <v>1013</v>
      </c>
      <c r="E411" s="47" t="s">
        <v>703</v>
      </c>
      <c r="F411" s="47">
        <v>426</v>
      </c>
    </row>
    <row r="412" spans="2:6" x14ac:dyDescent="0.15">
      <c r="B412" s="47">
        <v>9</v>
      </c>
      <c r="C412" s="47" t="s">
        <v>133</v>
      </c>
      <c r="D412" s="47" t="s">
        <v>1013</v>
      </c>
      <c r="E412" s="47" t="s">
        <v>704</v>
      </c>
      <c r="F412" s="47">
        <v>427</v>
      </c>
    </row>
    <row r="413" spans="2:6" x14ac:dyDescent="0.15">
      <c r="B413" s="47">
        <v>9</v>
      </c>
      <c r="C413" s="47" t="s">
        <v>133</v>
      </c>
      <c r="D413" s="47" t="s">
        <v>1013</v>
      </c>
      <c r="E413" s="47" t="s">
        <v>705</v>
      </c>
      <c r="F413" s="47">
        <v>428</v>
      </c>
    </row>
    <row r="414" spans="2:6" x14ac:dyDescent="0.15">
      <c r="B414" s="47">
        <v>9</v>
      </c>
      <c r="C414" s="47" t="s">
        <v>133</v>
      </c>
      <c r="D414" s="47" t="s">
        <v>1013</v>
      </c>
      <c r="E414" s="47" t="s">
        <v>697</v>
      </c>
      <c r="F414" s="47">
        <v>429</v>
      </c>
    </row>
    <row r="415" spans="2:6" x14ac:dyDescent="0.15">
      <c r="B415" s="47">
        <v>9</v>
      </c>
      <c r="C415" s="47" t="s">
        <v>133</v>
      </c>
      <c r="D415" s="47" t="s">
        <v>1013</v>
      </c>
      <c r="E415" s="47" t="s">
        <v>706</v>
      </c>
      <c r="F415" s="47">
        <v>430</v>
      </c>
    </row>
    <row r="416" spans="2:6" x14ac:dyDescent="0.15">
      <c r="B416" s="47">
        <v>9</v>
      </c>
      <c r="C416" s="47" t="s">
        <v>133</v>
      </c>
      <c r="D416" s="47" t="s">
        <v>1013</v>
      </c>
      <c r="E416" s="47" t="s">
        <v>1106</v>
      </c>
      <c r="F416" s="47">
        <v>431</v>
      </c>
    </row>
    <row r="417" spans="2:6" x14ac:dyDescent="0.15">
      <c r="B417" s="47"/>
      <c r="C417" s="47"/>
      <c r="D417" s="47"/>
      <c r="E417" s="47"/>
      <c r="F417" s="47"/>
    </row>
    <row r="418" spans="2:6" x14ac:dyDescent="0.15">
      <c r="B418" s="47"/>
      <c r="C418" s="47"/>
      <c r="D418" s="47"/>
      <c r="E418" s="47"/>
      <c r="F418" s="47"/>
    </row>
    <row r="419" spans="2:6" x14ac:dyDescent="0.15">
      <c r="B419" s="47">
        <v>10</v>
      </c>
      <c r="C419" s="47" t="s">
        <v>118</v>
      </c>
      <c r="D419" s="47" t="s">
        <v>1281</v>
      </c>
      <c r="E419" s="47" t="s">
        <v>584</v>
      </c>
      <c r="F419" s="47">
        <v>433</v>
      </c>
    </row>
    <row r="420" spans="2:6" x14ac:dyDescent="0.15">
      <c r="B420" s="47">
        <v>10</v>
      </c>
      <c r="C420" s="47" t="s">
        <v>118</v>
      </c>
      <c r="D420" s="47" t="s">
        <v>1281</v>
      </c>
      <c r="E420" s="47" t="s">
        <v>585</v>
      </c>
      <c r="F420" s="47">
        <v>434</v>
      </c>
    </row>
    <row r="421" spans="2:6" x14ac:dyDescent="0.15">
      <c r="B421" s="47">
        <v>10</v>
      </c>
      <c r="C421" s="47" t="s">
        <v>118</v>
      </c>
      <c r="D421" s="47" t="s">
        <v>1281</v>
      </c>
      <c r="E421" s="47" t="s">
        <v>586</v>
      </c>
      <c r="F421" s="47">
        <v>435</v>
      </c>
    </row>
    <row r="422" spans="2:6" x14ac:dyDescent="0.15">
      <c r="B422" s="47">
        <v>10</v>
      </c>
      <c r="C422" s="47" t="s">
        <v>118</v>
      </c>
      <c r="D422" s="47" t="s">
        <v>1282</v>
      </c>
      <c r="E422" s="47" t="s">
        <v>587</v>
      </c>
      <c r="F422" s="47">
        <v>436</v>
      </c>
    </row>
    <row r="423" spans="2:6" x14ac:dyDescent="0.15">
      <c r="B423" s="47">
        <v>10</v>
      </c>
      <c r="C423" s="47" t="s">
        <v>118</v>
      </c>
      <c r="D423" s="47" t="s">
        <v>1281</v>
      </c>
      <c r="E423" s="47" t="s">
        <v>588</v>
      </c>
      <c r="F423" s="47">
        <v>437</v>
      </c>
    </row>
    <row r="424" spans="2:6" x14ac:dyDescent="0.15">
      <c r="B424" s="47">
        <v>10</v>
      </c>
      <c r="C424" s="47" t="s">
        <v>118</v>
      </c>
      <c r="D424" s="47" t="s">
        <v>1281</v>
      </c>
      <c r="E424" s="47" t="s">
        <v>589</v>
      </c>
      <c r="F424" s="47">
        <v>438</v>
      </c>
    </row>
    <row r="425" spans="2:6" x14ac:dyDescent="0.15">
      <c r="B425" s="47">
        <v>10</v>
      </c>
      <c r="C425" s="47" t="s">
        <v>118</v>
      </c>
      <c r="D425" s="47" t="s">
        <v>1281</v>
      </c>
      <c r="E425" s="47" t="s">
        <v>590</v>
      </c>
      <c r="F425" s="47">
        <v>439</v>
      </c>
    </row>
    <row r="426" spans="2:6" x14ac:dyDescent="0.15">
      <c r="B426" s="47">
        <v>10</v>
      </c>
      <c r="C426" s="47" t="s">
        <v>118</v>
      </c>
      <c r="D426" s="47" t="s">
        <v>1281</v>
      </c>
      <c r="E426" s="47" t="s">
        <v>591</v>
      </c>
      <c r="F426" s="47">
        <v>440</v>
      </c>
    </row>
    <row r="427" spans="2:6" x14ac:dyDescent="0.15">
      <c r="B427" s="47">
        <v>10</v>
      </c>
      <c r="C427" s="47" t="s">
        <v>118</v>
      </c>
      <c r="D427" s="47" t="s">
        <v>1281</v>
      </c>
      <c r="E427" s="47" t="s">
        <v>592</v>
      </c>
      <c r="F427" s="47">
        <v>441</v>
      </c>
    </row>
    <row r="428" spans="2:6" x14ac:dyDescent="0.15">
      <c r="B428" s="47">
        <v>10</v>
      </c>
      <c r="C428" s="47" t="s">
        <v>118</v>
      </c>
      <c r="D428" s="47" t="s">
        <v>1281</v>
      </c>
      <c r="E428" s="47" t="s">
        <v>593</v>
      </c>
      <c r="F428" s="47">
        <v>442</v>
      </c>
    </row>
    <row r="429" spans="2:6" x14ac:dyDescent="0.15">
      <c r="B429" s="47">
        <v>10</v>
      </c>
      <c r="C429" s="47" t="s">
        <v>118</v>
      </c>
      <c r="D429" s="47" t="s">
        <v>1281</v>
      </c>
      <c r="E429" s="47" t="s">
        <v>594</v>
      </c>
      <c r="F429" s="47">
        <v>443</v>
      </c>
    </row>
    <row r="430" spans="2:6" x14ac:dyDescent="0.15">
      <c r="B430" s="47">
        <v>10</v>
      </c>
      <c r="C430" s="47" t="s">
        <v>118</v>
      </c>
      <c r="D430" s="47" t="s">
        <v>1281</v>
      </c>
      <c r="E430" s="47" t="s">
        <v>595</v>
      </c>
      <c r="F430" s="47">
        <v>444</v>
      </c>
    </row>
    <row r="431" spans="2:6" x14ac:dyDescent="0.15">
      <c r="B431" s="47">
        <v>10</v>
      </c>
      <c r="C431" s="47" t="s">
        <v>118</v>
      </c>
      <c r="D431" s="47" t="s">
        <v>1282</v>
      </c>
      <c r="E431" s="47" t="s">
        <v>596</v>
      </c>
      <c r="F431" s="47">
        <v>445</v>
      </c>
    </row>
    <row r="432" spans="2:6" x14ac:dyDescent="0.15">
      <c r="B432" s="47">
        <v>10</v>
      </c>
      <c r="C432" s="47" t="s">
        <v>118</v>
      </c>
      <c r="D432" s="47" t="s">
        <v>1281</v>
      </c>
      <c r="E432" s="47" t="s">
        <v>597</v>
      </c>
      <c r="F432" s="47">
        <v>446</v>
      </c>
    </row>
    <row r="433" spans="2:6" x14ac:dyDescent="0.15">
      <c r="B433" s="47">
        <v>10</v>
      </c>
      <c r="C433" s="47" t="s">
        <v>118</v>
      </c>
      <c r="D433" s="47" t="s">
        <v>1281</v>
      </c>
      <c r="E433" s="47" t="s">
        <v>598</v>
      </c>
      <c r="F433" s="47">
        <v>447</v>
      </c>
    </row>
    <row r="434" spans="2:6" x14ac:dyDescent="0.15">
      <c r="B434" s="47">
        <v>10</v>
      </c>
      <c r="C434" s="47" t="s">
        <v>118</v>
      </c>
      <c r="D434" s="47" t="s">
        <v>1281</v>
      </c>
      <c r="E434" s="47" t="s">
        <v>599</v>
      </c>
      <c r="F434" s="47">
        <v>448</v>
      </c>
    </row>
    <row r="435" spans="2:6" x14ac:dyDescent="0.15">
      <c r="B435" s="47">
        <v>10</v>
      </c>
      <c r="C435" s="47" t="s">
        <v>118</v>
      </c>
      <c r="D435" s="47" t="s">
        <v>1281</v>
      </c>
      <c r="E435" s="47" t="s">
        <v>600</v>
      </c>
      <c r="F435" s="47">
        <v>449</v>
      </c>
    </row>
    <row r="436" spans="2:6" x14ac:dyDescent="0.15">
      <c r="B436" s="47">
        <v>10</v>
      </c>
      <c r="C436" s="47" t="s">
        <v>118</v>
      </c>
      <c r="D436" s="47" t="s">
        <v>1281</v>
      </c>
      <c r="E436" s="47" t="s">
        <v>601</v>
      </c>
      <c r="F436" s="47">
        <v>450</v>
      </c>
    </row>
    <row r="437" spans="2:6" x14ac:dyDescent="0.15">
      <c r="B437" s="47">
        <v>10</v>
      </c>
      <c r="C437" s="47" t="s">
        <v>118</v>
      </c>
      <c r="D437" s="47" t="s">
        <v>1281</v>
      </c>
      <c r="E437" s="47" t="s">
        <v>602</v>
      </c>
      <c r="F437" s="47">
        <v>451</v>
      </c>
    </row>
    <row r="438" spans="2:6" x14ac:dyDescent="0.15">
      <c r="B438" s="47">
        <v>10</v>
      </c>
      <c r="C438" s="47" t="s">
        <v>118</v>
      </c>
      <c r="D438" s="47" t="s">
        <v>1281</v>
      </c>
      <c r="E438" s="47" t="s">
        <v>603</v>
      </c>
      <c r="F438" s="47">
        <v>452</v>
      </c>
    </row>
    <row r="439" spans="2:6" x14ac:dyDescent="0.15">
      <c r="B439" s="47">
        <v>10</v>
      </c>
      <c r="C439" s="47" t="s">
        <v>118</v>
      </c>
      <c r="D439" s="47" t="s">
        <v>1281</v>
      </c>
      <c r="E439" s="47" t="s">
        <v>604</v>
      </c>
      <c r="F439" s="47">
        <v>453</v>
      </c>
    </row>
    <row r="440" spans="2:6" x14ac:dyDescent="0.15">
      <c r="B440" s="47">
        <v>10</v>
      </c>
      <c r="C440" s="47" t="s">
        <v>118</v>
      </c>
      <c r="D440" s="47" t="s">
        <v>1281</v>
      </c>
      <c r="E440" s="47" t="s">
        <v>605</v>
      </c>
      <c r="F440" s="47">
        <v>454</v>
      </c>
    </row>
    <row r="441" spans="2:6" x14ac:dyDescent="0.15">
      <c r="B441" s="47">
        <v>10</v>
      </c>
      <c r="C441" s="47" t="s">
        <v>118</v>
      </c>
      <c r="D441" s="47" t="s">
        <v>1281</v>
      </c>
      <c r="E441" s="47" t="s">
        <v>606</v>
      </c>
      <c r="F441" s="47">
        <v>455</v>
      </c>
    </row>
    <row r="442" spans="2:6" x14ac:dyDescent="0.15">
      <c r="B442" s="47">
        <v>10</v>
      </c>
      <c r="C442" s="47" t="s">
        <v>118</v>
      </c>
      <c r="D442" s="47" t="s">
        <v>1281</v>
      </c>
      <c r="E442" s="47" t="s">
        <v>607</v>
      </c>
      <c r="F442" s="47">
        <v>456</v>
      </c>
    </row>
    <row r="443" spans="2:6" x14ac:dyDescent="0.15">
      <c r="B443" s="47">
        <v>10</v>
      </c>
      <c r="C443" s="47" t="s">
        <v>118</v>
      </c>
      <c r="D443" s="47" t="s">
        <v>1281</v>
      </c>
      <c r="E443" s="47" t="s">
        <v>608</v>
      </c>
      <c r="F443" s="47">
        <v>457</v>
      </c>
    </row>
    <row r="444" spans="2:6" x14ac:dyDescent="0.15">
      <c r="B444" s="47">
        <v>10</v>
      </c>
      <c r="C444" s="47" t="s">
        <v>118</v>
      </c>
      <c r="D444" s="47" t="s">
        <v>1282</v>
      </c>
      <c r="E444" s="47" t="s">
        <v>609</v>
      </c>
      <c r="F444" s="47">
        <v>458</v>
      </c>
    </row>
    <row r="445" spans="2:6" x14ac:dyDescent="0.15">
      <c r="B445" s="47">
        <v>10</v>
      </c>
      <c r="C445" s="47" t="s">
        <v>118</v>
      </c>
      <c r="D445" s="47" t="s">
        <v>1281</v>
      </c>
      <c r="E445" s="47" t="s">
        <v>610</v>
      </c>
      <c r="F445" s="47">
        <v>459</v>
      </c>
    </row>
    <row r="446" spans="2:6" x14ac:dyDescent="0.15">
      <c r="B446" s="47">
        <v>10</v>
      </c>
      <c r="C446" s="47" t="s">
        <v>118</v>
      </c>
      <c r="D446" s="47" t="s">
        <v>1281</v>
      </c>
      <c r="E446" s="47" t="s">
        <v>611</v>
      </c>
      <c r="F446" s="47">
        <v>460</v>
      </c>
    </row>
    <row r="447" spans="2:6" x14ac:dyDescent="0.15">
      <c r="B447" s="47">
        <v>10</v>
      </c>
      <c r="C447" s="47" t="s">
        <v>118</v>
      </c>
      <c r="D447" s="47" t="s">
        <v>1281</v>
      </c>
      <c r="E447" s="47" t="s">
        <v>612</v>
      </c>
      <c r="F447" s="47">
        <v>461</v>
      </c>
    </row>
    <row r="448" spans="2:6" x14ac:dyDescent="0.15">
      <c r="B448" s="47">
        <v>10</v>
      </c>
      <c r="C448" s="47" t="s">
        <v>118</v>
      </c>
      <c r="D448" s="47" t="s">
        <v>1281</v>
      </c>
      <c r="E448" s="47" t="s">
        <v>613</v>
      </c>
      <c r="F448" s="47">
        <v>462</v>
      </c>
    </row>
    <row r="449" spans="2:6" x14ac:dyDescent="0.15">
      <c r="B449" s="47">
        <v>10</v>
      </c>
      <c r="C449" s="47" t="s">
        <v>118</v>
      </c>
      <c r="D449" s="47" t="s">
        <v>1282</v>
      </c>
      <c r="E449" s="47" t="s">
        <v>1109</v>
      </c>
      <c r="F449" s="47">
        <v>463</v>
      </c>
    </row>
    <row r="450" spans="2:6" x14ac:dyDescent="0.15">
      <c r="B450" s="47">
        <v>10</v>
      </c>
      <c r="C450" s="47" t="s">
        <v>118</v>
      </c>
      <c r="D450" s="47" t="s">
        <v>1111</v>
      </c>
      <c r="E450" s="47" t="s">
        <v>1110</v>
      </c>
      <c r="F450" s="47">
        <v>464</v>
      </c>
    </row>
    <row r="451" spans="2:6" x14ac:dyDescent="0.15">
      <c r="B451" s="47"/>
      <c r="C451" s="47"/>
      <c r="D451" s="47"/>
      <c r="E451" s="47"/>
      <c r="F451" s="47"/>
    </row>
    <row r="452" spans="2:6" x14ac:dyDescent="0.15">
      <c r="B452" s="47"/>
      <c r="C452" s="47"/>
      <c r="D452" s="47"/>
      <c r="E452" s="47"/>
      <c r="F452" s="47"/>
    </row>
    <row r="453" spans="2:6" x14ac:dyDescent="0.15">
      <c r="B453" s="47">
        <v>11</v>
      </c>
      <c r="C453" s="47" t="s">
        <v>118</v>
      </c>
      <c r="D453" s="47" t="s">
        <v>614</v>
      </c>
      <c r="E453" s="47" t="s">
        <v>615</v>
      </c>
      <c r="F453" s="47">
        <v>466</v>
      </c>
    </row>
    <row r="454" spans="2:6" x14ac:dyDescent="0.15">
      <c r="B454" s="47">
        <v>11</v>
      </c>
      <c r="C454" s="47" t="s">
        <v>118</v>
      </c>
      <c r="D454" s="47" t="s">
        <v>614</v>
      </c>
      <c r="E454" s="47" t="s">
        <v>616</v>
      </c>
      <c r="F454" s="47">
        <v>467</v>
      </c>
    </row>
    <row r="455" spans="2:6" x14ac:dyDescent="0.15">
      <c r="B455" s="47">
        <v>11</v>
      </c>
      <c r="C455" s="47" t="s">
        <v>118</v>
      </c>
      <c r="D455" s="47" t="s">
        <v>614</v>
      </c>
      <c r="E455" s="47" t="s">
        <v>617</v>
      </c>
      <c r="F455" s="47">
        <v>468</v>
      </c>
    </row>
    <row r="456" spans="2:6" x14ac:dyDescent="0.15">
      <c r="B456" s="47">
        <v>11</v>
      </c>
      <c r="C456" s="47" t="s">
        <v>118</v>
      </c>
      <c r="D456" s="47" t="s">
        <v>614</v>
      </c>
      <c r="E456" s="47" t="s">
        <v>618</v>
      </c>
      <c r="F456" s="47">
        <v>469</v>
      </c>
    </row>
    <row r="457" spans="2:6" x14ac:dyDescent="0.15">
      <c r="B457" s="47">
        <v>11</v>
      </c>
      <c r="C457" s="47" t="s">
        <v>118</v>
      </c>
      <c r="D457" s="47" t="s">
        <v>614</v>
      </c>
      <c r="E457" s="47" t="s">
        <v>619</v>
      </c>
      <c r="F457" s="47">
        <v>470</v>
      </c>
    </row>
    <row r="458" spans="2:6" x14ac:dyDescent="0.15">
      <c r="B458" s="47">
        <v>11</v>
      </c>
      <c r="C458" s="47" t="s">
        <v>118</v>
      </c>
      <c r="D458" s="47" t="s">
        <v>614</v>
      </c>
      <c r="E458" s="47" t="s">
        <v>620</v>
      </c>
      <c r="F458" s="47">
        <v>471</v>
      </c>
    </row>
    <row r="459" spans="2:6" x14ac:dyDescent="0.15">
      <c r="B459" s="47">
        <v>11</v>
      </c>
      <c r="C459" s="47" t="s">
        <v>118</v>
      </c>
      <c r="D459" s="47" t="s">
        <v>614</v>
      </c>
      <c r="E459" s="47" t="s">
        <v>621</v>
      </c>
      <c r="F459" s="47">
        <v>472</v>
      </c>
    </row>
    <row r="460" spans="2:6" x14ac:dyDescent="0.15">
      <c r="B460" s="47">
        <v>11</v>
      </c>
      <c r="C460" s="47" t="s">
        <v>118</v>
      </c>
      <c r="D460" s="47" t="s">
        <v>614</v>
      </c>
      <c r="E460" s="47" t="s">
        <v>622</v>
      </c>
      <c r="F460" s="47">
        <v>473</v>
      </c>
    </row>
    <row r="461" spans="2:6" x14ac:dyDescent="0.15">
      <c r="B461" s="47">
        <v>11</v>
      </c>
      <c r="C461" s="47" t="s">
        <v>118</v>
      </c>
      <c r="D461" s="47" t="s">
        <v>614</v>
      </c>
      <c r="E461" s="47" t="s">
        <v>623</v>
      </c>
      <c r="F461" s="47">
        <v>474</v>
      </c>
    </row>
    <row r="462" spans="2:6" x14ac:dyDescent="0.15">
      <c r="B462" s="47">
        <v>11</v>
      </c>
      <c r="C462" s="47" t="s">
        <v>118</v>
      </c>
      <c r="D462" s="47" t="s">
        <v>614</v>
      </c>
      <c r="E462" s="47" t="s">
        <v>624</v>
      </c>
      <c r="F462" s="47">
        <v>475</v>
      </c>
    </row>
    <row r="463" spans="2:6" x14ac:dyDescent="0.15">
      <c r="B463" s="47">
        <v>11</v>
      </c>
      <c r="C463" s="47" t="s">
        <v>118</v>
      </c>
      <c r="D463" s="47" t="s">
        <v>614</v>
      </c>
      <c r="E463" s="47" t="s">
        <v>625</v>
      </c>
      <c r="F463" s="47">
        <v>476</v>
      </c>
    </row>
    <row r="464" spans="2:6" x14ac:dyDescent="0.15">
      <c r="B464" s="47">
        <v>11</v>
      </c>
      <c r="C464" s="47" t="s">
        <v>118</v>
      </c>
      <c r="D464" s="47" t="s">
        <v>614</v>
      </c>
      <c r="E464" s="47" t="s">
        <v>626</v>
      </c>
      <c r="F464" s="47">
        <v>477</v>
      </c>
    </row>
    <row r="465" spans="2:6" x14ac:dyDescent="0.15">
      <c r="B465" s="47">
        <v>11</v>
      </c>
      <c r="C465" s="47" t="s">
        <v>118</v>
      </c>
      <c r="D465" s="47" t="s">
        <v>614</v>
      </c>
      <c r="E465" s="47" t="s">
        <v>627</v>
      </c>
      <c r="F465" s="47">
        <v>478</v>
      </c>
    </row>
    <row r="466" spans="2:6" x14ac:dyDescent="0.15">
      <c r="B466" s="47">
        <v>11</v>
      </c>
      <c r="C466" s="47" t="s">
        <v>118</v>
      </c>
      <c r="D466" s="47" t="s">
        <v>614</v>
      </c>
      <c r="E466" s="47" t="s">
        <v>628</v>
      </c>
      <c r="F466" s="47">
        <v>479</v>
      </c>
    </row>
    <row r="467" spans="2:6" x14ac:dyDescent="0.15">
      <c r="B467" s="47">
        <v>11</v>
      </c>
      <c r="C467" s="47" t="s">
        <v>118</v>
      </c>
      <c r="D467" s="47" t="s">
        <v>614</v>
      </c>
      <c r="E467" s="47" t="s">
        <v>629</v>
      </c>
      <c r="F467" s="47">
        <v>480</v>
      </c>
    </row>
    <row r="468" spans="2:6" x14ac:dyDescent="0.15">
      <c r="B468" s="47">
        <v>11</v>
      </c>
      <c r="C468" s="47" t="s">
        <v>118</v>
      </c>
      <c r="D468" s="47" t="s">
        <v>614</v>
      </c>
      <c r="E468" s="47" t="s">
        <v>139</v>
      </c>
      <c r="F468" s="47">
        <v>481</v>
      </c>
    </row>
    <row r="469" spans="2:6" x14ac:dyDescent="0.15">
      <c r="B469" s="47">
        <v>11</v>
      </c>
      <c r="C469" s="47" t="s">
        <v>118</v>
      </c>
      <c r="D469" s="47" t="s">
        <v>614</v>
      </c>
      <c r="E469" s="47" t="s">
        <v>630</v>
      </c>
      <c r="F469" s="47">
        <v>482</v>
      </c>
    </row>
    <row r="470" spans="2:6" x14ac:dyDescent="0.15">
      <c r="B470" s="47">
        <v>11</v>
      </c>
      <c r="C470" s="47" t="s">
        <v>118</v>
      </c>
      <c r="D470" s="47" t="s">
        <v>614</v>
      </c>
      <c r="E470" s="47" t="s">
        <v>631</v>
      </c>
      <c r="F470" s="47">
        <v>483</v>
      </c>
    </row>
    <row r="471" spans="2:6" x14ac:dyDescent="0.15">
      <c r="B471" s="47">
        <v>11</v>
      </c>
      <c r="C471" s="47" t="s">
        <v>118</v>
      </c>
      <c r="D471" s="47" t="s">
        <v>614</v>
      </c>
      <c r="E471" s="47" t="s">
        <v>632</v>
      </c>
      <c r="F471" s="47">
        <v>484</v>
      </c>
    </row>
    <row r="472" spans="2:6" x14ac:dyDescent="0.15">
      <c r="B472" s="47">
        <v>11</v>
      </c>
      <c r="C472" s="47" t="s">
        <v>118</v>
      </c>
      <c r="D472" s="47" t="s">
        <v>614</v>
      </c>
      <c r="E472" s="47" t="s">
        <v>633</v>
      </c>
      <c r="F472" s="47">
        <v>485</v>
      </c>
    </row>
    <row r="473" spans="2:6" x14ac:dyDescent="0.15">
      <c r="B473" s="47">
        <v>11</v>
      </c>
      <c r="C473" s="47" t="s">
        <v>118</v>
      </c>
      <c r="D473" s="47" t="s">
        <v>614</v>
      </c>
      <c r="E473" s="47" t="s">
        <v>634</v>
      </c>
      <c r="F473" s="47">
        <v>486</v>
      </c>
    </row>
    <row r="474" spans="2:6" x14ac:dyDescent="0.15">
      <c r="B474" s="47">
        <v>11</v>
      </c>
      <c r="C474" s="47" t="s">
        <v>118</v>
      </c>
      <c r="D474" s="47" t="s">
        <v>614</v>
      </c>
      <c r="E474" s="47" t="s">
        <v>635</v>
      </c>
      <c r="F474" s="47">
        <v>487</v>
      </c>
    </row>
    <row r="475" spans="2:6" x14ac:dyDescent="0.15">
      <c r="B475" s="47">
        <v>11</v>
      </c>
      <c r="C475" s="47" t="s">
        <v>118</v>
      </c>
      <c r="D475" s="47" t="s">
        <v>614</v>
      </c>
      <c r="E475" s="47" t="s">
        <v>1109</v>
      </c>
      <c r="F475" s="47">
        <v>488</v>
      </c>
    </row>
    <row r="476" spans="2:6" x14ac:dyDescent="0.15">
      <c r="B476" s="47">
        <v>11</v>
      </c>
      <c r="C476" s="47" t="s">
        <v>118</v>
      </c>
      <c r="D476" s="47" t="s">
        <v>614</v>
      </c>
      <c r="E476" s="47" t="s">
        <v>1110</v>
      </c>
      <c r="F476" s="47">
        <v>489</v>
      </c>
    </row>
    <row r="477" spans="2:6" x14ac:dyDescent="0.15">
      <c r="B477" s="47"/>
      <c r="C477" s="47"/>
      <c r="D477" s="47"/>
      <c r="E477" s="47"/>
      <c r="F477" s="47"/>
    </row>
    <row r="478" spans="2:6" x14ac:dyDescent="0.15">
      <c r="B478" s="47"/>
      <c r="C478" s="47"/>
      <c r="D478" s="47"/>
      <c r="E478" s="47"/>
      <c r="F478" s="47"/>
    </row>
    <row r="479" spans="2:6" x14ac:dyDescent="0.15">
      <c r="B479" s="47">
        <v>12</v>
      </c>
      <c r="C479" s="47" t="s">
        <v>118</v>
      </c>
      <c r="D479" s="47" t="s">
        <v>636</v>
      </c>
      <c r="E479" s="47" t="s">
        <v>637</v>
      </c>
      <c r="F479" s="47">
        <v>491</v>
      </c>
    </row>
    <row r="480" spans="2:6" x14ac:dyDescent="0.15">
      <c r="B480" s="47">
        <v>12</v>
      </c>
      <c r="C480" s="47" t="s">
        <v>118</v>
      </c>
      <c r="D480" s="47" t="s">
        <v>636</v>
      </c>
      <c r="E480" s="47" t="s">
        <v>638</v>
      </c>
      <c r="F480" s="47">
        <v>492</v>
      </c>
    </row>
    <row r="481" spans="2:6" x14ac:dyDescent="0.15">
      <c r="B481" s="47">
        <v>12</v>
      </c>
      <c r="C481" s="47" t="s">
        <v>118</v>
      </c>
      <c r="D481" s="47" t="s">
        <v>636</v>
      </c>
      <c r="E481" s="47" t="s">
        <v>639</v>
      </c>
      <c r="F481" s="47">
        <v>493</v>
      </c>
    </row>
    <row r="482" spans="2:6" x14ac:dyDescent="0.15">
      <c r="B482" s="47">
        <v>12</v>
      </c>
      <c r="C482" s="47" t="s">
        <v>118</v>
      </c>
      <c r="D482" s="47" t="s">
        <v>636</v>
      </c>
      <c r="E482" s="47" t="s">
        <v>640</v>
      </c>
      <c r="F482" s="47">
        <v>494</v>
      </c>
    </row>
    <row r="483" spans="2:6" x14ac:dyDescent="0.15">
      <c r="B483" s="47">
        <v>12</v>
      </c>
      <c r="C483" s="47" t="s">
        <v>118</v>
      </c>
      <c r="D483" s="47" t="s">
        <v>636</v>
      </c>
      <c r="E483" s="47" t="s">
        <v>641</v>
      </c>
      <c r="F483" s="47">
        <v>495</v>
      </c>
    </row>
    <row r="484" spans="2:6" x14ac:dyDescent="0.15">
      <c r="B484" s="47">
        <v>12</v>
      </c>
      <c r="C484" s="47" t="s">
        <v>118</v>
      </c>
      <c r="D484" s="47" t="s">
        <v>636</v>
      </c>
      <c r="E484" s="47" t="s">
        <v>642</v>
      </c>
      <c r="F484" s="47">
        <v>496</v>
      </c>
    </row>
    <row r="485" spans="2:6" x14ac:dyDescent="0.15">
      <c r="B485" s="47">
        <v>12</v>
      </c>
      <c r="C485" s="47" t="s">
        <v>118</v>
      </c>
      <c r="D485" s="47" t="s">
        <v>636</v>
      </c>
      <c r="E485" s="47" t="s">
        <v>643</v>
      </c>
      <c r="F485" s="47">
        <v>497</v>
      </c>
    </row>
    <row r="486" spans="2:6" x14ac:dyDescent="0.15">
      <c r="B486" s="47">
        <v>12</v>
      </c>
      <c r="C486" s="47" t="s">
        <v>118</v>
      </c>
      <c r="D486" s="47" t="s">
        <v>636</v>
      </c>
      <c r="E486" s="47" t="s">
        <v>644</v>
      </c>
      <c r="F486" s="47">
        <v>498</v>
      </c>
    </row>
    <row r="487" spans="2:6" x14ac:dyDescent="0.15">
      <c r="B487" s="47">
        <v>12</v>
      </c>
      <c r="C487" s="47" t="s">
        <v>118</v>
      </c>
      <c r="D487" s="47" t="s">
        <v>636</v>
      </c>
      <c r="E487" s="47" t="s">
        <v>645</v>
      </c>
      <c r="F487" s="47">
        <v>499</v>
      </c>
    </row>
    <row r="488" spans="2:6" x14ac:dyDescent="0.15">
      <c r="B488" s="47">
        <v>12</v>
      </c>
      <c r="C488" s="47" t="s">
        <v>118</v>
      </c>
      <c r="D488" s="47" t="s">
        <v>636</v>
      </c>
      <c r="E488" s="47" t="s">
        <v>646</v>
      </c>
      <c r="F488" s="47">
        <v>500</v>
      </c>
    </row>
    <row r="489" spans="2:6" x14ac:dyDescent="0.15">
      <c r="B489" s="47">
        <v>12</v>
      </c>
      <c r="C489" s="47" t="s">
        <v>118</v>
      </c>
      <c r="D489" s="47" t="s">
        <v>636</v>
      </c>
      <c r="E489" s="47" t="s">
        <v>647</v>
      </c>
      <c r="F489" s="47">
        <v>501</v>
      </c>
    </row>
    <row r="490" spans="2:6" x14ac:dyDescent="0.15">
      <c r="B490" s="47">
        <v>12</v>
      </c>
      <c r="C490" s="47" t="s">
        <v>118</v>
      </c>
      <c r="D490" s="47" t="s">
        <v>636</v>
      </c>
      <c r="E490" s="47" t="s">
        <v>648</v>
      </c>
      <c r="F490" s="47">
        <v>502</v>
      </c>
    </row>
    <row r="491" spans="2:6" x14ac:dyDescent="0.15">
      <c r="B491" s="47">
        <v>12</v>
      </c>
      <c r="C491" s="47" t="s">
        <v>118</v>
      </c>
      <c r="D491" s="47" t="s">
        <v>636</v>
      </c>
      <c r="E491" s="47" t="s">
        <v>649</v>
      </c>
      <c r="F491" s="47">
        <v>503</v>
      </c>
    </row>
    <row r="492" spans="2:6" x14ac:dyDescent="0.15">
      <c r="B492" s="47"/>
      <c r="C492" s="47"/>
      <c r="D492" s="47"/>
      <c r="E492" s="47"/>
      <c r="F492" s="47"/>
    </row>
    <row r="493" spans="2:6" x14ac:dyDescent="0.15">
      <c r="B493" s="47"/>
      <c r="C493" s="47"/>
      <c r="D493" s="47"/>
      <c r="E493" s="47"/>
      <c r="F493" s="47"/>
    </row>
    <row r="494" spans="2:6" x14ac:dyDescent="0.15">
      <c r="B494" s="47">
        <v>13</v>
      </c>
      <c r="C494" s="47" t="s">
        <v>131</v>
      </c>
      <c r="D494" s="47" t="s">
        <v>441</v>
      </c>
      <c r="E494" s="47" t="s">
        <v>442</v>
      </c>
      <c r="F494" s="47">
        <v>505</v>
      </c>
    </row>
    <row r="495" spans="2:6" x14ac:dyDescent="0.15">
      <c r="B495" s="47">
        <v>13</v>
      </c>
      <c r="C495" s="47" t="s">
        <v>131</v>
      </c>
      <c r="D495" s="47" t="s">
        <v>441</v>
      </c>
      <c r="E495" s="47" t="s">
        <v>443</v>
      </c>
      <c r="F495" s="47">
        <v>506</v>
      </c>
    </row>
    <row r="496" spans="2:6" x14ac:dyDescent="0.15">
      <c r="B496" s="47">
        <v>13</v>
      </c>
      <c r="C496" s="47" t="s">
        <v>131</v>
      </c>
      <c r="D496" s="47" t="s">
        <v>441</v>
      </c>
      <c r="E496" s="47" t="s">
        <v>444</v>
      </c>
      <c r="F496" s="47">
        <v>507</v>
      </c>
    </row>
    <row r="497" spans="2:6" x14ac:dyDescent="0.15">
      <c r="B497" s="47">
        <v>13</v>
      </c>
      <c r="C497" s="47" t="s">
        <v>131</v>
      </c>
      <c r="D497" s="47" t="s">
        <v>441</v>
      </c>
      <c r="E497" s="47" t="s">
        <v>445</v>
      </c>
      <c r="F497" s="47">
        <v>508</v>
      </c>
    </row>
    <row r="498" spans="2:6" x14ac:dyDescent="0.15">
      <c r="B498" s="47">
        <v>13</v>
      </c>
      <c r="C498" s="47" t="s">
        <v>131</v>
      </c>
      <c r="D498" s="47" t="s">
        <v>441</v>
      </c>
      <c r="E498" s="47" t="s">
        <v>446</v>
      </c>
      <c r="F498" s="47">
        <v>509</v>
      </c>
    </row>
    <row r="499" spans="2:6" x14ac:dyDescent="0.15">
      <c r="B499" s="47">
        <v>13</v>
      </c>
      <c r="C499" s="47" t="s">
        <v>131</v>
      </c>
      <c r="D499" s="47" t="s">
        <v>441</v>
      </c>
      <c r="E499" s="47" t="s">
        <v>447</v>
      </c>
      <c r="F499" s="47">
        <v>510</v>
      </c>
    </row>
    <row r="500" spans="2:6" x14ac:dyDescent="0.15">
      <c r="B500" s="47">
        <v>13</v>
      </c>
      <c r="C500" s="47" t="s">
        <v>131</v>
      </c>
      <c r="D500" s="47" t="s">
        <v>441</v>
      </c>
      <c r="E500" s="47" t="s">
        <v>448</v>
      </c>
      <c r="F500" s="47">
        <v>511</v>
      </c>
    </row>
    <row r="501" spans="2:6" x14ac:dyDescent="0.15">
      <c r="B501" s="47">
        <v>13</v>
      </c>
      <c r="C501" s="47" t="s">
        <v>131</v>
      </c>
      <c r="D501" s="47" t="s">
        <v>441</v>
      </c>
      <c r="E501" s="47" t="s">
        <v>449</v>
      </c>
      <c r="F501" s="47">
        <v>512</v>
      </c>
    </row>
    <row r="502" spans="2:6" x14ac:dyDescent="0.15">
      <c r="B502" s="47">
        <v>13</v>
      </c>
      <c r="C502" s="47" t="s">
        <v>131</v>
      </c>
      <c r="D502" s="47" t="s">
        <v>441</v>
      </c>
      <c r="E502" s="47" t="s">
        <v>450</v>
      </c>
      <c r="F502" s="47">
        <v>513</v>
      </c>
    </row>
    <row r="503" spans="2:6" x14ac:dyDescent="0.15">
      <c r="B503" s="47">
        <v>13</v>
      </c>
      <c r="C503" s="47" t="s">
        <v>131</v>
      </c>
      <c r="D503" s="47" t="s">
        <v>441</v>
      </c>
      <c r="E503" s="47" t="s">
        <v>451</v>
      </c>
      <c r="F503" s="47">
        <v>514</v>
      </c>
    </row>
    <row r="504" spans="2:6" x14ac:dyDescent="0.15">
      <c r="B504" s="47">
        <v>13</v>
      </c>
      <c r="C504" s="47" t="s">
        <v>131</v>
      </c>
      <c r="D504" s="47" t="s">
        <v>441</v>
      </c>
      <c r="E504" s="47" t="s">
        <v>452</v>
      </c>
      <c r="F504" s="47">
        <v>515</v>
      </c>
    </row>
    <row r="505" spans="2:6" x14ac:dyDescent="0.15">
      <c r="B505" s="47">
        <v>13</v>
      </c>
      <c r="C505" s="47" t="s">
        <v>131</v>
      </c>
      <c r="D505" s="47" t="s">
        <v>441</v>
      </c>
      <c r="E505" s="47" t="s">
        <v>453</v>
      </c>
      <c r="F505" s="47">
        <v>516</v>
      </c>
    </row>
    <row r="506" spans="2:6" x14ac:dyDescent="0.15">
      <c r="B506" s="47">
        <v>13</v>
      </c>
      <c r="C506" s="47" t="s">
        <v>131</v>
      </c>
      <c r="D506" s="47" t="s">
        <v>441</v>
      </c>
      <c r="E506" s="47" t="s">
        <v>454</v>
      </c>
      <c r="F506" s="47">
        <v>517</v>
      </c>
    </row>
    <row r="507" spans="2:6" x14ac:dyDescent="0.15">
      <c r="B507" s="47">
        <v>13</v>
      </c>
      <c r="C507" s="47" t="s">
        <v>131</v>
      </c>
      <c r="D507" s="47" t="s">
        <v>441</v>
      </c>
      <c r="E507" s="47" t="s">
        <v>455</v>
      </c>
      <c r="F507" s="47">
        <v>518</v>
      </c>
    </row>
    <row r="508" spans="2:6" x14ac:dyDescent="0.15">
      <c r="B508" s="47">
        <v>13</v>
      </c>
      <c r="C508" s="47" t="s">
        <v>131</v>
      </c>
      <c r="D508" s="47" t="s">
        <v>441</v>
      </c>
      <c r="E508" s="47" t="s">
        <v>456</v>
      </c>
      <c r="F508" s="47">
        <v>519</v>
      </c>
    </row>
    <row r="509" spans="2:6" x14ac:dyDescent="0.15">
      <c r="B509" s="47">
        <v>13</v>
      </c>
      <c r="C509" s="47" t="s">
        <v>131</v>
      </c>
      <c r="D509" s="47" t="s">
        <v>441</v>
      </c>
      <c r="E509" s="47" t="s">
        <v>457</v>
      </c>
      <c r="F509" s="47">
        <v>520</v>
      </c>
    </row>
    <row r="510" spans="2:6" x14ac:dyDescent="0.15">
      <c r="B510" s="47">
        <v>13</v>
      </c>
      <c r="C510" s="47" t="s">
        <v>131</v>
      </c>
      <c r="D510" s="47" t="s">
        <v>441</v>
      </c>
      <c r="E510" s="47" t="s">
        <v>458</v>
      </c>
      <c r="F510" s="47">
        <v>521</v>
      </c>
    </row>
    <row r="511" spans="2:6" x14ac:dyDescent="0.15">
      <c r="B511" s="47">
        <v>13</v>
      </c>
      <c r="C511" s="47" t="s">
        <v>131</v>
      </c>
      <c r="D511" s="47" t="s">
        <v>441</v>
      </c>
      <c r="E511" s="47" t="s">
        <v>459</v>
      </c>
      <c r="F511" s="47">
        <v>522</v>
      </c>
    </row>
    <row r="512" spans="2:6" x14ac:dyDescent="0.15">
      <c r="B512" s="47">
        <v>13</v>
      </c>
      <c r="C512" s="47" t="s">
        <v>131</v>
      </c>
      <c r="D512" s="47" t="s">
        <v>441</v>
      </c>
      <c r="E512" s="47" t="s">
        <v>460</v>
      </c>
      <c r="F512" s="47">
        <v>523</v>
      </c>
    </row>
    <row r="513" spans="2:6" x14ac:dyDescent="0.15">
      <c r="B513" s="47">
        <v>13</v>
      </c>
      <c r="C513" s="47" t="s">
        <v>131</v>
      </c>
      <c r="D513" s="47" t="s">
        <v>441</v>
      </c>
      <c r="E513" s="47" t="s">
        <v>461</v>
      </c>
      <c r="F513" s="47">
        <v>524</v>
      </c>
    </row>
    <row r="514" spans="2:6" x14ac:dyDescent="0.15">
      <c r="B514" s="47">
        <v>13</v>
      </c>
      <c r="C514" s="47" t="s">
        <v>131</v>
      </c>
      <c r="D514" s="47" t="s">
        <v>441</v>
      </c>
      <c r="E514" s="47" t="s">
        <v>462</v>
      </c>
      <c r="F514" s="47">
        <v>525</v>
      </c>
    </row>
    <row r="515" spans="2:6" x14ac:dyDescent="0.15">
      <c r="B515" s="47">
        <v>13</v>
      </c>
      <c r="C515" s="47" t="s">
        <v>131</v>
      </c>
      <c r="D515" s="47" t="s">
        <v>441</v>
      </c>
      <c r="E515" s="47" t="s">
        <v>463</v>
      </c>
      <c r="F515" s="47">
        <v>526</v>
      </c>
    </row>
    <row r="516" spans="2:6" x14ac:dyDescent="0.15">
      <c r="B516" s="47">
        <v>13</v>
      </c>
      <c r="C516" s="47" t="s">
        <v>131</v>
      </c>
      <c r="D516" s="47" t="s">
        <v>441</v>
      </c>
      <c r="E516" s="47" t="s">
        <v>1112</v>
      </c>
      <c r="F516" s="47">
        <v>527</v>
      </c>
    </row>
    <row r="517" spans="2:6" x14ac:dyDescent="0.15">
      <c r="B517" s="47"/>
      <c r="C517" s="47"/>
      <c r="D517" s="47"/>
      <c r="E517" s="47"/>
      <c r="F517" s="47"/>
    </row>
    <row r="518" spans="2:6" x14ac:dyDescent="0.15">
      <c r="B518" s="47"/>
      <c r="C518" s="47"/>
      <c r="D518" s="47"/>
      <c r="E518" s="47"/>
      <c r="F518" s="47"/>
    </row>
    <row r="519" spans="2:6" x14ac:dyDescent="0.15">
      <c r="B519" s="47">
        <v>14</v>
      </c>
      <c r="C519" s="47" t="s">
        <v>131</v>
      </c>
      <c r="D519" s="47" t="s">
        <v>464</v>
      </c>
      <c r="E519" s="47" t="s">
        <v>465</v>
      </c>
      <c r="F519" s="47">
        <v>529</v>
      </c>
    </row>
    <row r="520" spans="2:6" x14ac:dyDescent="0.15">
      <c r="B520" s="47">
        <v>14</v>
      </c>
      <c r="C520" s="47" t="s">
        <v>131</v>
      </c>
      <c r="D520" s="47" t="s">
        <v>464</v>
      </c>
      <c r="E520" s="47" t="s">
        <v>466</v>
      </c>
      <c r="F520" s="47">
        <v>530</v>
      </c>
    </row>
    <row r="521" spans="2:6" x14ac:dyDescent="0.15">
      <c r="B521" s="47">
        <v>14</v>
      </c>
      <c r="C521" s="47" t="s">
        <v>131</v>
      </c>
      <c r="D521" s="47" t="s">
        <v>464</v>
      </c>
      <c r="E521" s="47" t="s">
        <v>467</v>
      </c>
      <c r="F521" s="47">
        <v>531</v>
      </c>
    </row>
    <row r="522" spans="2:6" x14ac:dyDescent="0.15">
      <c r="B522" s="47">
        <v>14</v>
      </c>
      <c r="C522" s="47" t="s">
        <v>131</v>
      </c>
      <c r="D522" s="47" t="s">
        <v>464</v>
      </c>
      <c r="E522" s="47" t="s">
        <v>468</v>
      </c>
      <c r="F522" s="47">
        <v>532</v>
      </c>
    </row>
    <row r="523" spans="2:6" x14ac:dyDescent="0.15">
      <c r="B523" s="47">
        <v>14</v>
      </c>
      <c r="C523" s="47" t="s">
        <v>131</v>
      </c>
      <c r="D523" s="47" t="s">
        <v>464</v>
      </c>
      <c r="E523" s="47" t="s">
        <v>469</v>
      </c>
      <c r="F523" s="47">
        <v>533</v>
      </c>
    </row>
    <row r="524" spans="2:6" x14ac:dyDescent="0.15">
      <c r="B524" s="47">
        <v>14</v>
      </c>
      <c r="C524" s="47" t="s">
        <v>131</v>
      </c>
      <c r="D524" s="47" t="s">
        <v>464</v>
      </c>
      <c r="E524" s="47" t="s">
        <v>470</v>
      </c>
      <c r="F524" s="47">
        <v>534</v>
      </c>
    </row>
    <row r="525" spans="2:6" x14ac:dyDescent="0.15">
      <c r="B525" s="47">
        <v>14</v>
      </c>
      <c r="C525" s="47" t="s">
        <v>131</v>
      </c>
      <c r="D525" s="47" t="s">
        <v>464</v>
      </c>
      <c r="E525" s="47" t="s">
        <v>471</v>
      </c>
      <c r="F525" s="47">
        <v>535</v>
      </c>
    </row>
    <row r="526" spans="2:6" x14ac:dyDescent="0.15">
      <c r="B526" s="47">
        <v>14</v>
      </c>
      <c r="C526" s="47" t="s">
        <v>131</v>
      </c>
      <c r="D526" s="47" t="s">
        <v>464</v>
      </c>
      <c r="E526" s="47" t="s">
        <v>472</v>
      </c>
      <c r="F526" s="47">
        <v>536</v>
      </c>
    </row>
    <row r="527" spans="2:6" x14ac:dyDescent="0.15">
      <c r="B527" s="47">
        <v>14</v>
      </c>
      <c r="C527" s="47" t="s">
        <v>131</v>
      </c>
      <c r="D527" s="47" t="s">
        <v>464</v>
      </c>
      <c r="E527" s="47" t="s">
        <v>473</v>
      </c>
      <c r="F527" s="47">
        <v>537</v>
      </c>
    </row>
    <row r="528" spans="2:6" x14ac:dyDescent="0.15">
      <c r="B528" s="47">
        <v>14</v>
      </c>
      <c r="C528" s="47" t="s">
        <v>131</v>
      </c>
      <c r="D528" s="47" t="s">
        <v>464</v>
      </c>
      <c r="E528" s="47" t="s">
        <v>474</v>
      </c>
      <c r="F528" s="47">
        <v>538</v>
      </c>
    </row>
    <row r="529" spans="2:6" x14ac:dyDescent="0.15">
      <c r="B529" s="47">
        <v>14</v>
      </c>
      <c r="C529" s="47" t="s">
        <v>131</v>
      </c>
      <c r="D529" s="47" t="s">
        <v>464</v>
      </c>
      <c r="E529" s="47" t="s">
        <v>475</v>
      </c>
      <c r="F529" s="47">
        <v>539</v>
      </c>
    </row>
    <row r="530" spans="2:6" x14ac:dyDescent="0.15">
      <c r="B530" s="47">
        <v>14</v>
      </c>
      <c r="C530" s="47" t="s">
        <v>131</v>
      </c>
      <c r="D530" s="47" t="s">
        <v>464</v>
      </c>
      <c r="E530" s="47" t="s">
        <v>476</v>
      </c>
      <c r="F530" s="47">
        <v>540</v>
      </c>
    </row>
    <row r="531" spans="2:6" x14ac:dyDescent="0.15">
      <c r="B531" s="47">
        <v>14</v>
      </c>
      <c r="C531" s="47" t="s">
        <v>131</v>
      </c>
      <c r="D531" s="47" t="s">
        <v>464</v>
      </c>
      <c r="E531" s="47" t="s">
        <v>477</v>
      </c>
      <c r="F531" s="47">
        <v>541</v>
      </c>
    </row>
    <row r="532" spans="2:6" x14ac:dyDescent="0.15">
      <c r="B532" s="47">
        <v>14</v>
      </c>
      <c r="C532" s="47" t="s">
        <v>131</v>
      </c>
      <c r="D532" s="47" t="s">
        <v>464</v>
      </c>
      <c r="E532" s="47" t="s">
        <v>478</v>
      </c>
      <c r="F532" s="47">
        <v>542</v>
      </c>
    </row>
    <row r="533" spans="2:6" x14ac:dyDescent="0.15">
      <c r="B533" s="47">
        <v>14</v>
      </c>
      <c r="C533" s="47" t="s">
        <v>131</v>
      </c>
      <c r="D533" s="47" t="s">
        <v>464</v>
      </c>
      <c r="E533" s="47" t="s">
        <v>479</v>
      </c>
      <c r="F533" s="47">
        <v>543</v>
      </c>
    </row>
    <row r="534" spans="2:6" x14ac:dyDescent="0.15">
      <c r="B534" s="47">
        <v>14</v>
      </c>
      <c r="C534" s="47" t="s">
        <v>131</v>
      </c>
      <c r="D534" s="47" t="s">
        <v>464</v>
      </c>
      <c r="E534" s="47" t="s">
        <v>480</v>
      </c>
      <c r="F534" s="47">
        <v>544</v>
      </c>
    </row>
    <row r="535" spans="2:6" x14ac:dyDescent="0.15">
      <c r="B535" s="47">
        <v>14</v>
      </c>
      <c r="C535" s="47" t="s">
        <v>131</v>
      </c>
      <c r="D535" s="47" t="s">
        <v>464</v>
      </c>
      <c r="E535" s="47" t="s">
        <v>1113</v>
      </c>
      <c r="F535" s="47">
        <v>545</v>
      </c>
    </row>
    <row r="536" spans="2:6" x14ac:dyDescent="0.15">
      <c r="B536" s="47"/>
      <c r="C536" s="47"/>
      <c r="D536" s="47"/>
      <c r="E536" s="47"/>
      <c r="F536" s="47"/>
    </row>
    <row r="537" spans="2:6" x14ac:dyDescent="0.15">
      <c r="B537" s="47"/>
      <c r="C537" s="47"/>
      <c r="D537" s="47"/>
      <c r="E537" s="47"/>
      <c r="F537" s="47"/>
    </row>
    <row r="538" spans="2:6" x14ac:dyDescent="0.15">
      <c r="B538" s="47">
        <v>15</v>
      </c>
      <c r="C538" s="47" t="s">
        <v>546</v>
      </c>
      <c r="D538" s="47" t="s">
        <v>569</v>
      </c>
      <c r="E538" s="47" t="s">
        <v>570</v>
      </c>
      <c r="F538" s="47">
        <v>547</v>
      </c>
    </row>
    <row r="539" spans="2:6" x14ac:dyDescent="0.15">
      <c r="B539" s="47">
        <v>15</v>
      </c>
      <c r="C539" s="47" t="s">
        <v>546</v>
      </c>
      <c r="D539" s="47" t="s">
        <v>569</v>
      </c>
      <c r="E539" s="47" t="s">
        <v>571</v>
      </c>
      <c r="F539" s="47">
        <v>548</v>
      </c>
    </row>
    <row r="540" spans="2:6" x14ac:dyDescent="0.15">
      <c r="B540" s="47">
        <v>15</v>
      </c>
      <c r="C540" s="47" t="s">
        <v>546</v>
      </c>
      <c r="D540" s="47" t="s">
        <v>569</v>
      </c>
      <c r="E540" s="47" t="s">
        <v>572</v>
      </c>
      <c r="F540" s="47">
        <v>549</v>
      </c>
    </row>
    <row r="541" spans="2:6" x14ac:dyDescent="0.15">
      <c r="B541" s="47">
        <v>15</v>
      </c>
      <c r="C541" s="47" t="s">
        <v>546</v>
      </c>
      <c r="D541" s="47" t="s">
        <v>569</v>
      </c>
      <c r="E541" s="47" t="s">
        <v>573</v>
      </c>
      <c r="F541" s="47">
        <v>550</v>
      </c>
    </row>
    <row r="542" spans="2:6" x14ac:dyDescent="0.15">
      <c r="B542" s="47">
        <v>15</v>
      </c>
      <c r="C542" s="47" t="s">
        <v>546</v>
      </c>
      <c r="D542" s="47" t="s">
        <v>569</v>
      </c>
      <c r="E542" s="47" t="s">
        <v>574</v>
      </c>
      <c r="F542" s="47">
        <v>551</v>
      </c>
    </row>
    <row r="543" spans="2:6" x14ac:dyDescent="0.15">
      <c r="B543" s="47">
        <v>15</v>
      </c>
      <c r="C543" s="47" t="s">
        <v>546</v>
      </c>
      <c r="D543" s="47" t="s">
        <v>569</v>
      </c>
      <c r="E543" s="47" t="s">
        <v>575</v>
      </c>
      <c r="F543" s="47">
        <v>552</v>
      </c>
    </row>
    <row r="544" spans="2:6" x14ac:dyDescent="0.15">
      <c r="B544" s="47">
        <v>15</v>
      </c>
      <c r="C544" s="47" t="s">
        <v>546</v>
      </c>
      <c r="D544" s="47" t="s">
        <v>569</v>
      </c>
      <c r="E544" s="47" t="s">
        <v>576</v>
      </c>
      <c r="F544" s="47">
        <v>553</v>
      </c>
    </row>
    <row r="545" spans="2:6" x14ac:dyDescent="0.15">
      <c r="B545" s="47">
        <v>15</v>
      </c>
      <c r="C545" s="47" t="s">
        <v>546</v>
      </c>
      <c r="D545" s="47" t="s">
        <v>569</v>
      </c>
      <c r="E545" s="47" t="s">
        <v>577</v>
      </c>
      <c r="F545" s="47">
        <v>554</v>
      </c>
    </row>
    <row r="546" spans="2:6" x14ac:dyDescent="0.15">
      <c r="B546" s="47">
        <v>15</v>
      </c>
      <c r="C546" s="47" t="s">
        <v>546</v>
      </c>
      <c r="D546" s="47" t="s">
        <v>569</v>
      </c>
      <c r="E546" s="47" t="s">
        <v>578</v>
      </c>
      <c r="F546" s="47">
        <v>555</v>
      </c>
    </row>
    <row r="547" spans="2:6" x14ac:dyDescent="0.15">
      <c r="B547" s="47">
        <v>15</v>
      </c>
      <c r="C547" s="47" t="s">
        <v>546</v>
      </c>
      <c r="D547" s="47" t="s">
        <v>569</v>
      </c>
      <c r="E547" s="47" t="s">
        <v>569</v>
      </c>
      <c r="F547" s="47">
        <v>556</v>
      </c>
    </row>
    <row r="548" spans="2:6" x14ac:dyDescent="0.15">
      <c r="B548" s="47">
        <v>15</v>
      </c>
      <c r="C548" s="47" t="s">
        <v>546</v>
      </c>
      <c r="D548" s="47" t="s">
        <v>569</v>
      </c>
      <c r="E548" s="47" t="s">
        <v>579</v>
      </c>
      <c r="F548" s="47">
        <v>557</v>
      </c>
    </row>
    <row r="549" spans="2:6" x14ac:dyDescent="0.15">
      <c r="B549" s="47">
        <v>15</v>
      </c>
      <c r="C549" s="47" t="s">
        <v>546</v>
      </c>
      <c r="D549" s="47" t="s">
        <v>569</v>
      </c>
      <c r="E549" s="47" t="s">
        <v>580</v>
      </c>
      <c r="F549" s="47">
        <v>558</v>
      </c>
    </row>
    <row r="550" spans="2:6" x14ac:dyDescent="0.15">
      <c r="B550" s="47">
        <v>15</v>
      </c>
      <c r="C550" s="47" t="s">
        <v>546</v>
      </c>
      <c r="D550" s="47" t="s">
        <v>569</v>
      </c>
      <c r="E550" s="47" t="s">
        <v>581</v>
      </c>
      <c r="F550" s="47">
        <v>559</v>
      </c>
    </row>
    <row r="551" spans="2:6" x14ac:dyDescent="0.15">
      <c r="B551" s="47">
        <v>15</v>
      </c>
      <c r="C551" s="47" t="s">
        <v>546</v>
      </c>
      <c r="D551" s="47" t="s">
        <v>569</v>
      </c>
      <c r="E551" s="47" t="s">
        <v>582</v>
      </c>
      <c r="F551" s="47">
        <v>560</v>
      </c>
    </row>
    <row r="552" spans="2:6" x14ac:dyDescent="0.15">
      <c r="B552" s="47">
        <v>15</v>
      </c>
      <c r="C552" s="47" t="s">
        <v>546</v>
      </c>
      <c r="D552" s="47" t="s">
        <v>569</v>
      </c>
      <c r="E552" s="47" t="s">
        <v>583</v>
      </c>
      <c r="F552" s="47">
        <v>561</v>
      </c>
    </row>
    <row r="553" spans="2:6" x14ac:dyDescent="0.15">
      <c r="B553" s="47"/>
      <c r="C553" s="47"/>
      <c r="D553" s="47"/>
      <c r="E553" s="47"/>
      <c r="F553" s="47"/>
    </row>
    <row r="554" spans="2:6" x14ac:dyDescent="0.15">
      <c r="B554" s="47"/>
      <c r="C554" s="47"/>
      <c r="D554" s="47"/>
      <c r="E554" s="47"/>
      <c r="F554" s="47"/>
    </row>
    <row r="555" spans="2:6" x14ac:dyDescent="0.15">
      <c r="B555" s="47">
        <v>16</v>
      </c>
      <c r="C555" s="47" t="s">
        <v>520</v>
      </c>
      <c r="D555" s="47" t="s">
        <v>241</v>
      </c>
      <c r="E555" s="47" t="s">
        <v>521</v>
      </c>
      <c r="F555" s="47">
        <v>563</v>
      </c>
    </row>
    <row r="556" spans="2:6" x14ac:dyDescent="0.15">
      <c r="B556" s="47">
        <v>16</v>
      </c>
      <c r="C556" s="47" t="s">
        <v>520</v>
      </c>
      <c r="D556" s="47" t="s">
        <v>241</v>
      </c>
      <c r="E556" s="47" t="s">
        <v>522</v>
      </c>
      <c r="F556" s="47">
        <v>564</v>
      </c>
    </row>
    <row r="557" spans="2:6" x14ac:dyDescent="0.15">
      <c r="B557" s="47">
        <v>16</v>
      </c>
      <c r="C557" s="47" t="s">
        <v>520</v>
      </c>
      <c r="D557" s="47" t="s">
        <v>241</v>
      </c>
      <c r="E557" s="47" t="s">
        <v>523</v>
      </c>
      <c r="F557" s="47">
        <v>565</v>
      </c>
    </row>
    <row r="558" spans="2:6" x14ac:dyDescent="0.15">
      <c r="B558" s="47">
        <v>16</v>
      </c>
      <c r="C558" s="47" t="s">
        <v>520</v>
      </c>
      <c r="D558" s="47" t="s">
        <v>241</v>
      </c>
      <c r="E558" s="47" t="s">
        <v>524</v>
      </c>
      <c r="F558" s="47">
        <v>566</v>
      </c>
    </row>
    <row r="559" spans="2:6" x14ac:dyDescent="0.15">
      <c r="B559" s="47">
        <v>16</v>
      </c>
      <c r="C559" s="47" t="s">
        <v>520</v>
      </c>
      <c r="D559" s="47" t="s">
        <v>241</v>
      </c>
      <c r="E559" s="47" t="s">
        <v>525</v>
      </c>
      <c r="F559" s="47">
        <v>567</v>
      </c>
    </row>
    <row r="560" spans="2:6" x14ac:dyDescent="0.15">
      <c r="B560" s="47">
        <v>16</v>
      </c>
      <c r="C560" s="47" t="s">
        <v>520</v>
      </c>
      <c r="D560" s="47" t="s">
        <v>241</v>
      </c>
      <c r="E560" s="47" t="s">
        <v>526</v>
      </c>
      <c r="F560" s="47">
        <v>568</v>
      </c>
    </row>
    <row r="561" spans="2:6" x14ac:dyDescent="0.15">
      <c r="B561" s="47">
        <v>16</v>
      </c>
      <c r="C561" s="47" t="s">
        <v>520</v>
      </c>
      <c r="D561" s="47" t="s">
        <v>241</v>
      </c>
      <c r="E561" s="47" t="s">
        <v>527</v>
      </c>
      <c r="F561" s="47">
        <v>569</v>
      </c>
    </row>
    <row r="562" spans="2:6" x14ac:dyDescent="0.15">
      <c r="B562" s="47">
        <v>16</v>
      </c>
      <c r="C562" s="47" t="s">
        <v>520</v>
      </c>
      <c r="D562" s="47" t="s">
        <v>241</v>
      </c>
      <c r="E562" s="47" t="s">
        <v>528</v>
      </c>
      <c r="F562" s="47">
        <v>570</v>
      </c>
    </row>
    <row r="563" spans="2:6" x14ac:dyDescent="0.15">
      <c r="B563" s="47">
        <v>16</v>
      </c>
      <c r="C563" s="47" t="s">
        <v>520</v>
      </c>
      <c r="D563" s="47" t="s">
        <v>241</v>
      </c>
      <c r="E563" s="47" t="s">
        <v>529</v>
      </c>
      <c r="F563" s="47">
        <v>571</v>
      </c>
    </row>
    <row r="564" spans="2:6" x14ac:dyDescent="0.15">
      <c r="B564" s="47">
        <v>16</v>
      </c>
      <c r="C564" s="47" t="s">
        <v>520</v>
      </c>
      <c r="D564" s="47" t="s">
        <v>241</v>
      </c>
      <c r="E564" s="47" t="s">
        <v>530</v>
      </c>
      <c r="F564" s="47">
        <v>572</v>
      </c>
    </row>
    <row r="565" spans="2:6" x14ac:dyDescent="0.15">
      <c r="B565" s="47">
        <v>16</v>
      </c>
      <c r="C565" s="47" t="s">
        <v>520</v>
      </c>
      <c r="D565" s="47" t="s">
        <v>241</v>
      </c>
      <c r="E565" s="47" t="s">
        <v>531</v>
      </c>
      <c r="F565" s="47">
        <v>573</v>
      </c>
    </row>
    <row r="566" spans="2:6" x14ac:dyDescent="0.15">
      <c r="B566" s="47">
        <v>16</v>
      </c>
      <c r="C566" s="47" t="s">
        <v>520</v>
      </c>
      <c r="D566" s="47" t="s">
        <v>241</v>
      </c>
      <c r="E566" s="47" t="s">
        <v>532</v>
      </c>
      <c r="F566" s="47">
        <v>574</v>
      </c>
    </row>
    <row r="567" spans="2:6" x14ac:dyDescent="0.15">
      <c r="B567" s="47">
        <v>16</v>
      </c>
      <c r="C567" s="47" t="s">
        <v>520</v>
      </c>
      <c r="D567" s="47" t="s">
        <v>241</v>
      </c>
      <c r="E567" s="47" t="s">
        <v>533</v>
      </c>
      <c r="F567" s="47">
        <v>575</v>
      </c>
    </row>
    <row r="568" spans="2:6" x14ac:dyDescent="0.15">
      <c r="B568" s="47">
        <v>16</v>
      </c>
      <c r="C568" s="47" t="s">
        <v>520</v>
      </c>
      <c r="D568" s="47" t="s">
        <v>241</v>
      </c>
      <c r="E568" s="47" t="s">
        <v>534</v>
      </c>
      <c r="F568" s="47">
        <v>576</v>
      </c>
    </row>
    <row r="569" spans="2:6" x14ac:dyDescent="0.15">
      <c r="B569" s="47">
        <v>16</v>
      </c>
      <c r="C569" s="47" t="s">
        <v>520</v>
      </c>
      <c r="D569" s="47" t="s">
        <v>241</v>
      </c>
      <c r="E569" s="47" t="s">
        <v>535</v>
      </c>
      <c r="F569" s="47">
        <v>577</v>
      </c>
    </row>
    <row r="570" spans="2:6" x14ac:dyDescent="0.15">
      <c r="B570" s="47">
        <v>16</v>
      </c>
      <c r="C570" s="47" t="s">
        <v>520</v>
      </c>
      <c r="D570" s="47" t="s">
        <v>241</v>
      </c>
      <c r="E570" s="47" t="s">
        <v>536</v>
      </c>
      <c r="F570" s="47">
        <v>578</v>
      </c>
    </row>
    <row r="571" spans="2:6" x14ac:dyDescent="0.15">
      <c r="B571" s="47">
        <v>16</v>
      </c>
      <c r="C571" s="47" t="s">
        <v>520</v>
      </c>
      <c r="D571" s="47" t="s">
        <v>241</v>
      </c>
      <c r="E571" s="47" t="s">
        <v>537</v>
      </c>
      <c r="F571" s="47">
        <v>579</v>
      </c>
    </row>
    <row r="572" spans="2:6" x14ac:dyDescent="0.15">
      <c r="B572" s="47">
        <v>16</v>
      </c>
      <c r="C572" s="47" t="s">
        <v>520</v>
      </c>
      <c r="D572" s="47" t="s">
        <v>241</v>
      </c>
      <c r="E572" s="47" t="s">
        <v>538</v>
      </c>
      <c r="F572" s="47">
        <v>580</v>
      </c>
    </row>
    <row r="573" spans="2:6" x14ac:dyDescent="0.15">
      <c r="B573" s="47">
        <v>16</v>
      </c>
      <c r="C573" s="47" t="s">
        <v>520</v>
      </c>
      <c r="D573" s="47" t="s">
        <v>241</v>
      </c>
      <c r="E573" s="47" t="s">
        <v>539</v>
      </c>
      <c r="F573" s="47">
        <v>581</v>
      </c>
    </row>
    <row r="574" spans="2:6" x14ac:dyDescent="0.15">
      <c r="B574" s="47">
        <v>16</v>
      </c>
      <c r="C574" s="47" t="s">
        <v>520</v>
      </c>
      <c r="D574" s="47" t="s">
        <v>241</v>
      </c>
      <c r="E574" s="47" t="s">
        <v>540</v>
      </c>
      <c r="F574" s="47">
        <v>582</v>
      </c>
    </row>
    <row r="575" spans="2:6" x14ac:dyDescent="0.15">
      <c r="B575" s="47">
        <v>16</v>
      </c>
      <c r="C575" s="47" t="s">
        <v>520</v>
      </c>
      <c r="D575" s="47" t="s">
        <v>241</v>
      </c>
      <c r="E575" s="47" t="s">
        <v>541</v>
      </c>
      <c r="F575" s="47">
        <v>583</v>
      </c>
    </row>
    <row r="576" spans="2:6" x14ac:dyDescent="0.15">
      <c r="B576" s="47">
        <v>16</v>
      </c>
      <c r="C576" s="47" t="s">
        <v>520</v>
      </c>
      <c r="D576" s="47" t="s">
        <v>241</v>
      </c>
      <c r="E576" s="47" t="s">
        <v>542</v>
      </c>
      <c r="F576" s="47">
        <v>584</v>
      </c>
    </row>
    <row r="577" spans="2:6" x14ac:dyDescent="0.15">
      <c r="B577" s="47">
        <v>16</v>
      </c>
      <c r="C577" s="47" t="s">
        <v>520</v>
      </c>
      <c r="D577" s="47" t="s">
        <v>241</v>
      </c>
      <c r="E577" s="47" t="s">
        <v>543</v>
      </c>
      <c r="F577" s="47">
        <v>585</v>
      </c>
    </row>
    <row r="578" spans="2:6" x14ac:dyDescent="0.15">
      <c r="B578" s="47">
        <v>16</v>
      </c>
      <c r="C578" s="47" t="s">
        <v>520</v>
      </c>
      <c r="D578" s="47" t="s">
        <v>241</v>
      </c>
      <c r="E578" s="47" t="s">
        <v>544</v>
      </c>
      <c r="F578" s="47">
        <v>586</v>
      </c>
    </row>
    <row r="579" spans="2:6" x14ac:dyDescent="0.15">
      <c r="B579" s="47">
        <v>16</v>
      </c>
      <c r="C579" s="47" t="s">
        <v>520</v>
      </c>
      <c r="D579" s="47" t="s">
        <v>241</v>
      </c>
      <c r="E579" s="47" t="s">
        <v>545</v>
      </c>
      <c r="F579" s="47">
        <v>587</v>
      </c>
    </row>
    <row r="580" spans="2:6" x14ac:dyDescent="0.15">
      <c r="B580" s="47">
        <v>16</v>
      </c>
      <c r="C580" s="47" t="s">
        <v>520</v>
      </c>
      <c r="D580" s="47" t="s">
        <v>241</v>
      </c>
      <c r="E580" s="47" t="s">
        <v>1114</v>
      </c>
      <c r="F580" s="47">
        <v>588</v>
      </c>
    </row>
    <row r="581" spans="2:6" x14ac:dyDescent="0.15">
      <c r="B581" s="47"/>
      <c r="C581" s="47"/>
      <c r="D581" s="47"/>
      <c r="E581" s="47"/>
      <c r="F581" s="47"/>
    </row>
    <row r="582" spans="2:6" x14ac:dyDescent="0.15">
      <c r="B582" s="47"/>
      <c r="C582" s="47"/>
      <c r="D582" s="47"/>
      <c r="E582" s="47"/>
      <c r="F582" s="47"/>
    </row>
    <row r="583" spans="2:6" x14ac:dyDescent="0.15">
      <c r="B583" s="47">
        <v>17</v>
      </c>
      <c r="C583" s="47" t="s">
        <v>546</v>
      </c>
      <c r="D583" s="47" t="s">
        <v>240</v>
      </c>
      <c r="E583" s="47" t="s">
        <v>547</v>
      </c>
      <c r="F583" s="47">
        <v>590</v>
      </c>
    </row>
    <row r="584" spans="2:6" x14ac:dyDescent="0.15">
      <c r="B584" s="47">
        <v>17</v>
      </c>
      <c r="C584" s="47" t="s">
        <v>546</v>
      </c>
      <c r="D584" s="47" t="s">
        <v>240</v>
      </c>
      <c r="E584" s="47" t="s">
        <v>548</v>
      </c>
      <c r="F584" s="47">
        <v>591</v>
      </c>
    </row>
    <row r="585" spans="2:6" x14ac:dyDescent="0.15">
      <c r="B585" s="47">
        <v>17</v>
      </c>
      <c r="C585" s="47" t="s">
        <v>546</v>
      </c>
      <c r="D585" s="47" t="s">
        <v>240</v>
      </c>
      <c r="E585" s="47" t="s">
        <v>549</v>
      </c>
      <c r="F585" s="47">
        <v>592</v>
      </c>
    </row>
    <row r="586" spans="2:6" x14ac:dyDescent="0.15">
      <c r="B586" s="47">
        <v>17</v>
      </c>
      <c r="C586" s="47" t="s">
        <v>546</v>
      </c>
      <c r="D586" s="47" t="s">
        <v>240</v>
      </c>
      <c r="E586" s="47" t="s">
        <v>550</v>
      </c>
      <c r="F586" s="47">
        <v>593</v>
      </c>
    </row>
    <row r="587" spans="2:6" x14ac:dyDescent="0.15">
      <c r="B587" s="47">
        <v>17</v>
      </c>
      <c r="C587" s="47" t="s">
        <v>546</v>
      </c>
      <c r="D587" s="47" t="s">
        <v>240</v>
      </c>
      <c r="E587" s="47" t="s">
        <v>551</v>
      </c>
      <c r="F587" s="47">
        <v>594</v>
      </c>
    </row>
    <row r="588" spans="2:6" x14ac:dyDescent="0.15">
      <c r="B588" s="47">
        <v>17</v>
      </c>
      <c r="C588" s="47" t="s">
        <v>546</v>
      </c>
      <c r="D588" s="47" t="s">
        <v>240</v>
      </c>
      <c r="E588" s="47" t="s">
        <v>552</v>
      </c>
      <c r="F588" s="47">
        <v>595</v>
      </c>
    </row>
    <row r="589" spans="2:6" x14ac:dyDescent="0.15">
      <c r="B589" s="47">
        <v>17</v>
      </c>
      <c r="C589" s="47" t="s">
        <v>546</v>
      </c>
      <c r="D589" s="47" t="s">
        <v>240</v>
      </c>
      <c r="E589" s="47" t="s">
        <v>553</v>
      </c>
      <c r="F589" s="47">
        <v>596</v>
      </c>
    </row>
    <row r="590" spans="2:6" x14ac:dyDescent="0.15">
      <c r="B590" s="47">
        <v>17</v>
      </c>
      <c r="C590" s="47" t="s">
        <v>546</v>
      </c>
      <c r="D590" s="47" t="s">
        <v>240</v>
      </c>
      <c r="E590" s="47" t="s">
        <v>554</v>
      </c>
      <c r="F590" s="47">
        <v>597</v>
      </c>
    </row>
    <row r="591" spans="2:6" x14ac:dyDescent="0.15">
      <c r="B591" s="47">
        <v>17</v>
      </c>
      <c r="C591" s="47" t="s">
        <v>546</v>
      </c>
      <c r="D591" s="47" t="s">
        <v>240</v>
      </c>
      <c r="E591" s="47" t="s">
        <v>555</v>
      </c>
      <c r="F591" s="47">
        <v>598</v>
      </c>
    </row>
    <row r="592" spans="2:6" x14ac:dyDescent="0.15">
      <c r="B592" s="47">
        <v>17</v>
      </c>
      <c r="C592" s="47" t="s">
        <v>546</v>
      </c>
      <c r="D592" s="47" t="s">
        <v>240</v>
      </c>
      <c r="E592" s="47" t="s">
        <v>556</v>
      </c>
      <c r="F592" s="47">
        <v>599</v>
      </c>
    </row>
    <row r="593" spans="2:6" x14ac:dyDescent="0.15">
      <c r="B593" s="47">
        <v>17</v>
      </c>
      <c r="C593" s="47" t="s">
        <v>546</v>
      </c>
      <c r="D593" s="47" t="s">
        <v>240</v>
      </c>
      <c r="E593" s="47" t="s">
        <v>557</v>
      </c>
      <c r="F593" s="47">
        <v>600</v>
      </c>
    </row>
    <row r="594" spans="2:6" x14ac:dyDescent="0.15">
      <c r="B594" s="47">
        <v>17</v>
      </c>
      <c r="C594" s="47" t="s">
        <v>546</v>
      </c>
      <c r="D594" s="47" t="s">
        <v>240</v>
      </c>
      <c r="E594" s="47" t="s">
        <v>558</v>
      </c>
      <c r="F594" s="47">
        <v>601</v>
      </c>
    </row>
    <row r="595" spans="2:6" x14ac:dyDescent="0.15">
      <c r="B595" s="47">
        <v>17</v>
      </c>
      <c r="C595" s="47" t="s">
        <v>546</v>
      </c>
      <c r="D595" s="47" t="s">
        <v>240</v>
      </c>
      <c r="E595" s="47" t="s">
        <v>559</v>
      </c>
      <c r="F595" s="47">
        <v>602</v>
      </c>
    </row>
    <row r="596" spans="2:6" x14ac:dyDescent="0.15">
      <c r="B596" s="47">
        <v>17</v>
      </c>
      <c r="C596" s="47" t="s">
        <v>546</v>
      </c>
      <c r="D596" s="47" t="s">
        <v>240</v>
      </c>
      <c r="E596" s="47" t="s">
        <v>560</v>
      </c>
      <c r="F596" s="47">
        <v>603</v>
      </c>
    </row>
    <row r="597" spans="2:6" x14ac:dyDescent="0.15">
      <c r="B597" s="47">
        <v>17</v>
      </c>
      <c r="C597" s="47" t="s">
        <v>546</v>
      </c>
      <c r="D597" s="47" t="s">
        <v>240</v>
      </c>
      <c r="E597" s="47" t="s">
        <v>561</v>
      </c>
      <c r="F597" s="47">
        <v>604</v>
      </c>
    </row>
    <row r="598" spans="2:6" x14ac:dyDescent="0.15">
      <c r="B598" s="47">
        <v>17</v>
      </c>
      <c r="C598" s="47" t="s">
        <v>546</v>
      </c>
      <c r="D598" s="47" t="s">
        <v>240</v>
      </c>
      <c r="E598" s="47" t="s">
        <v>562</v>
      </c>
      <c r="F598" s="47">
        <v>605</v>
      </c>
    </row>
    <row r="599" spans="2:6" x14ac:dyDescent="0.15">
      <c r="B599" s="47">
        <v>17</v>
      </c>
      <c r="C599" s="47" t="s">
        <v>546</v>
      </c>
      <c r="D599" s="47" t="s">
        <v>240</v>
      </c>
      <c r="E599" s="47" t="s">
        <v>563</v>
      </c>
      <c r="F599" s="47">
        <v>606</v>
      </c>
    </row>
    <row r="600" spans="2:6" x14ac:dyDescent="0.15">
      <c r="B600" s="47">
        <v>17</v>
      </c>
      <c r="C600" s="47" t="s">
        <v>546</v>
      </c>
      <c r="D600" s="47" t="s">
        <v>240</v>
      </c>
      <c r="E600" s="47" t="s">
        <v>564</v>
      </c>
      <c r="F600" s="47">
        <v>607</v>
      </c>
    </row>
    <row r="601" spans="2:6" x14ac:dyDescent="0.15">
      <c r="B601" s="47">
        <v>17</v>
      </c>
      <c r="C601" s="47" t="s">
        <v>546</v>
      </c>
      <c r="D601" s="47" t="s">
        <v>240</v>
      </c>
      <c r="E601" s="47" t="s">
        <v>565</v>
      </c>
      <c r="F601" s="47">
        <v>608</v>
      </c>
    </row>
    <row r="602" spans="2:6" x14ac:dyDescent="0.15">
      <c r="B602" s="47">
        <v>17</v>
      </c>
      <c r="C602" s="47" t="s">
        <v>546</v>
      </c>
      <c r="D602" s="47" t="s">
        <v>240</v>
      </c>
      <c r="E602" s="47" t="s">
        <v>566</v>
      </c>
      <c r="F602" s="47">
        <v>609</v>
      </c>
    </row>
    <row r="603" spans="2:6" x14ac:dyDescent="0.15">
      <c r="B603" s="47">
        <v>17</v>
      </c>
      <c r="C603" s="47" t="s">
        <v>546</v>
      </c>
      <c r="D603" s="47" t="s">
        <v>240</v>
      </c>
      <c r="E603" s="47" t="s">
        <v>567</v>
      </c>
      <c r="F603" s="47">
        <v>610</v>
      </c>
    </row>
    <row r="604" spans="2:6" x14ac:dyDescent="0.15">
      <c r="B604" s="47">
        <v>17</v>
      </c>
      <c r="C604" s="47" t="s">
        <v>546</v>
      </c>
      <c r="D604" s="47" t="s">
        <v>240</v>
      </c>
      <c r="E604" s="47" t="s">
        <v>568</v>
      </c>
      <c r="F604" s="47">
        <v>611</v>
      </c>
    </row>
    <row r="605" spans="2:6" x14ac:dyDescent="0.15">
      <c r="B605" s="47">
        <v>17</v>
      </c>
      <c r="C605" s="47" t="s">
        <v>546</v>
      </c>
      <c r="D605" s="47" t="s">
        <v>240</v>
      </c>
      <c r="E605" s="47" t="s">
        <v>1283</v>
      </c>
      <c r="F605" s="47">
        <v>612</v>
      </c>
    </row>
    <row r="606" spans="2:6" x14ac:dyDescent="0.15">
      <c r="B606" s="47">
        <v>17</v>
      </c>
      <c r="C606" s="47" t="s">
        <v>546</v>
      </c>
      <c r="D606" s="47" t="s">
        <v>240</v>
      </c>
      <c r="E606" s="47" t="s">
        <v>1115</v>
      </c>
      <c r="F606" s="47">
        <v>613</v>
      </c>
    </row>
    <row r="607" spans="2:6" x14ac:dyDescent="0.15">
      <c r="B607" s="47"/>
      <c r="C607" s="47"/>
      <c r="D607" s="47"/>
      <c r="E607" s="47"/>
      <c r="F607" s="47"/>
    </row>
    <row r="608" spans="2:6" x14ac:dyDescent="0.15">
      <c r="B608" s="47"/>
      <c r="C608" s="47"/>
      <c r="D608" s="47"/>
      <c r="E608" s="47"/>
      <c r="F608" s="47"/>
    </row>
    <row r="609" spans="2:6" x14ac:dyDescent="0.15">
      <c r="B609" s="47">
        <v>18</v>
      </c>
      <c r="C609" s="47" t="s">
        <v>126</v>
      </c>
      <c r="D609" s="47" t="s">
        <v>815</v>
      </c>
      <c r="E609" s="47" t="s">
        <v>816</v>
      </c>
      <c r="F609" s="47">
        <v>615</v>
      </c>
    </row>
    <row r="610" spans="2:6" x14ac:dyDescent="0.15">
      <c r="B610" s="47">
        <v>18</v>
      </c>
      <c r="C610" s="47" t="s">
        <v>126</v>
      </c>
      <c r="D610" s="47" t="s">
        <v>815</v>
      </c>
      <c r="E610" s="47" t="s">
        <v>817</v>
      </c>
      <c r="F610" s="47">
        <v>616</v>
      </c>
    </row>
    <row r="611" spans="2:6" x14ac:dyDescent="0.15">
      <c r="B611" s="47">
        <v>18</v>
      </c>
      <c r="C611" s="47" t="s">
        <v>126</v>
      </c>
      <c r="D611" s="47" t="s">
        <v>815</v>
      </c>
      <c r="E611" s="47" t="s">
        <v>818</v>
      </c>
      <c r="F611" s="47">
        <v>617</v>
      </c>
    </row>
    <row r="612" spans="2:6" x14ac:dyDescent="0.15">
      <c r="B612" s="47">
        <v>18</v>
      </c>
      <c r="C612" s="47" t="s">
        <v>126</v>
      </c>
      <c r="D612" s="47" t="s">
        <v>815</v>
      </c>
      <c r="E612" s="47" t="s">
        <v>819</v>
      </c>
      <c r="F612" s="47">
        <v>618</v>
      </c>
    </row>
    <row r="613" spans="2:6" x14ac:dyDescent="0.15">
      <c r="B613" s="47">
        <v>18</v>
      </c>
      <c r="C613" s="47" t="s">
        <v>126</v>
      </c>
      <c r="D613" s="47" t="s">
        <v>815</v>
      </c>
      <c r="E613" s="47" t="s">
        <v>820</v>
      </c>
      <c r="F613" s="47">
        <v>619</v>
      </c>
    </row>
    <row r="614" spans="2:6" x14ac:dyDescent="0.15">
      <c r="B614" s="47">
        <v>18</v>
      </c>
      <c r="C614" s="47" t="s">
        <v>126</v>
      </c>
      <c r="D614" s="47" t="s">
        <v>815</v>
      </c>
      <c r="E614" s="47" t="s">
        <v>821</v>
      </c>
      <c r="F614" s="47">
        <v>620</v>
      </c>
    </row>
    <row r="615" spans="2:6" x14ac:dyDescent="0.15">
      <c r="B615" s="47">
        <v>18</v>
      </c>
      <c r="C615" s="47" t="s">
        <v>126</v>
      </c>
      <c r="D615" s="47" t="s">
        <v>815</v>
      </c>
      <c r="E615" s="47" t="s">
        <v>822</v>
      </c>
      <c r="F615" s="47">
        <v>621</v>
      </c>
    </row>
    <row r="616" spans="2:6" x14ac:dyDescent="0.15">
      <c r="B616" s="47">
        <v>18</v>
      </c>
      <c r="C616" s="47" t="s">
        <v>126</v>
      </c>
      <c r="D616" s="47" t="s">
        <v>815</v>
      </c>
      <c r="E616" s="47" t="s">
        <v>823</v>
      </c>
      <c r="F616" s="47">
        <v>622</v>
      </c>
    </row>
    <row r="617" spans="2:6" x14ac:dyDescent="0.15">
      <c r="B617" s="47">
        <v>18</v>
      </c>
      <c r="C617" s="47" t="s">
        <v>126</v>
      </c>
      <c r="D617" s="47" t="s">
        <v>815</v>
      </c>
      <c r="E617" s="47" t="s">
        <v>824</v>
      </c>
      <c r="F617" s="47">
        <v>623</v>
      </c>
    </row>
    <row r="618" spans="2:6" x14ac:dyDescent="0.15">
      <c r="B618" s="47">
        <v>18</v>
      </c>
      <c r="C618" s="47" t="s">
        <v>126</v>
      </c>
      <c r="D618" s="47" t="s">
        <v>815</v>
      </c>
      <c r="E618" s="47" t="s">
        <v>825</v>
      </c>
      <c r="F618" s="47">
        <v>624</v>
      </c>
    </row>
    <row r="619" spans="2:6" x14ac:dyDescent="0.15">
      <c r="B619" s="47">
        <v>18</v>
      </c>
      <c r="C619" s="47" t="s">
        <v>126</v>
      </c>
      <c r="D619" s="47" t="s">
        <v>815</v>
      </c>
      <c r="E619" s="47" t="s">
        <v>826</v>
      </c>
      <c r="F619" s="47">
        <v>625</v>
      </c>
    </row>
    <row r="620" spans="2:6" x14ac:dyDescent="0.15">
      <c r="B620" s="47">
        <v>18</v>
      </c>
      <c r="C620" s="47" t="s">
        <v>126</v>
      </c>
      <c r="D620" s="47" t="s">
        <v>815</v>
      </c>
      <c r="E620" s="47" t="s">
        <v>827</v>
      </c>
      <c r="F620" s="47">
        <v>626</v>
      </c>
    </row>
    <row r="621" spans="2:6" x14ac:dyDescent="0.15">
      <c r="B621" s="47">
        <v>18</v>
      </c>
      <c r="C621" s="47" t="s">
        <v>126</v>
      </c>
      <c r="D621" s="47" t="s">
        <v>815</v>
      </c>
      <c r="E621" s="47" t="s">
        <v>828</v>
      </c>
      <c r="F621" s="47">
        <v>627</v>
      </c>
    </row>
    <row r="622" spans="2:6" x14ac:dyDescent="0.15">
      <c r="B622" s="47">
        <v>18</v>
      </c>
      <c r="C622" s="47" t="s">
        <v>126</v>
      </c>
      <c r="D622" s="47" t="s">
        <v>815</v>
      </c>
      <c r="E622" s="47" t="s">
        <v>829</v>
      </c>
      <c r="F622" s="47">
        <v>628</v>
      </c>
    </row>
    <row r="623" spans="2:6" x14ac:dyDescent="0.15">
      <c r="B623" s="47">
        <v>18</v>
      </c>
      <c r="C623" s="47" t="s">
        <v>126</v>
      </c>
      <c r="D623" s="47" t="s">
        <v>815</v>
      </c>
      <c r="E623" s="47" t="s">
        <v>830</v>
      </c>
      <c r="F623" s="47">
        <v>629</v>
      </c>
    </row>
    <row r="624" spans="2:6" x14ac:dyDescent="0.15">
      <c r="B624" s="47">
        <v>18</v>
      </c>
      <c r="C624" s="47" t="s">
        <v>126</v>
      </c>
      <c r="D624" s="47" t="s">
        <v>815</v>
      </c>
      <c r="E624" s="47" t="s">
        <v>831</v>
      </c>
      <c r="F624" s="47">
        <v>630</v>
      </c>
    </row>
    <row r="625" spans="2:6" x14ac:dyDescent="0.15">
      <c r="B625" s="47">
        <v>18</v>
      </c>
      <c r="C625" s="47" t="s">
        <v>126</v>
      </c>
      <c r="D625" s="47" t="s">
        <v>815</v>
      </c>
      <c r="E625" s="47" t="s">
        <v>832</v>
      </c>
      <c r="F625" s="47">
        <v>631</v>
      </c>
    </row>
    <row r="626" spans="2:6" x14ac:dyDescent="0.15">
      <c r="B626" s="47">
        <v>18</v>
      </c>
      <c r="C626" s="47" t="s">
        <v>126</v>
      </c>
      <c r="D626" s="47" t="s">
        <v>815</v>
      </c>
      <c r="E626" s="47" t="s">
        <v>833</v>
      </c>
      <c r="F626" s="47">
        <v>632</v>
      </c>
    </row>
    <row r="627" spans="2:6" x14ac:dyDescent="0.15">
      <c r="B627" s="47">
        <v>18</v>
      </c>
      <c r="C627" s="47" t="s">
        <v>126</v>
      </c>
      <c r="D627" s="47" t="s">
        <v>815</v>
      </c>
      <c r="E627" s="47" t="s">
        <v>834</v>
      </c>
      <c r="F627" s="47">
        <v>633</v>
      </c>
    </row>
    <row r="628" spans="2:6" x14ac:dyDescent="0.15">
      <c r="B628" s="47">
        <v>18</v>
      </c>
      <c r="C628" s="47" t="s">
        <v>126</v>
      </c>
      <c r="D628" s="47" t="s">
        <v>815</v>
      </c>
      <c r="E628" s="47" t="s">
        <v>835</v>
      </c>
      <c r="F628" s="47">
        <v>634</v>
      </c>
    </row>
    <row r="629" spans="2:6" x14ac:dyDescent="0.15">
      <c r="B629" s="47">
        <v>18</v>
      </c>
      <c r="C629" s="47" t="s">
        <v>126</v>
      </c>
      <c r="D629" s="47" t="s">
        <v>815</v>
      </c>
      <c r="E629" s="47" t="s">
        <v>836</v>
      </c>
      <c r="F629" s="47">
        <v>635</v>
      </c>
    </row>
    <row r="630" spans="2:6" x14ac:dyDescent="0.15">
      <c r="B630" s="47">
        <v>18</v>
      </c>
      <c r="C630" s="47" t="s">
        <v>126</v>
      </c>
      <c r="D630" s="47" t="s">
        <v>815</v>
      </c>
      <c r="E630" s="47" t="s">
        <v>837</v>
      </c>
      <c r="F630" s="47">
        <v>636</v>
      </c>
    </row>
    <row r="631" spans="2:6" x14ac:dyDescent="0.15">
      <c r="B631" s="47">
        <v>18</v>
      </c>
      <c r="C631" s="47" t="s">
        <v>126</v>
      </c>
      <c r="D631" s="47" t="s">
        <v>815</v>
      </c>
      <c r="E631" s="47" t="s">
        <v>838</v>
      </c>
      <c r="F631" s="47">
        <v>637</v>
      </c>
    </row>
    <row r="632" spans="2:6" x14ac:dyDescent="0.15">
      <c r="B632" s="47">
        <v>18</v>
      </c>
      <c r="C632" s="47" t="s">
        <v>126</v>
      </c>
      <c r="D632" s="47" t="s">
        <v>815</v>
      </c>
      <c r="E632" s="47" t="s">
        <v>839</v>
      </c>
      <c r="F632" s="47">
        <v>638</v>
      </c>
    </row>
    <row r="633" spans="2:6" x14ac:dyDescent="0.15">
      <c r="B633" s="47">
        <v>18</v>
      </c>
      <c r="C633" s="47" t="s">
        <v>126</v>
      </c>
      <c r="D633" s="47" t="s">
        <v>815</v>
      </c>
      <c r="E633" s="47" t="s">
        <v>840</v>
      </c>
      <c r="F633" s="47">
        <v>639</v>
      </c>
    </row>
    <row r="634" spans="2:6" x14ac:dyDescent="0.15">
      <c r="B634" s="47">
        <v>18</v>
      </c>
      <c r="C634" s="47" t="s">
        <v>126</v>
      </c>
      <c r="D634" s="47" t="s">
        <v>815</v>
      </c>
      <c r="E634" s="47" t="s">
        <v>841</v>
      </c>
      <c r="F634" s="47">
        <v>640</v>
      </c>
    </row>
    <row r="635" spans="2:6" x14ac:dyDescent="0.15">
      <c r="B635" s="47">
        <v>18</v>
      </c>
      <c r="C635" s="47" t="s">
        <v>126</v>
      </c>
      <c r="D635" s="47" t="s">
        <v>815</v>
      </c>
      <c r="E635" s="47" t="s">
        <v>842</v>
      </c>
      <c r="F635" s="47">
        <v>641</v>
      </c>
    </row>
    <row r="636" spans="2:6" x14ac:dyDescent="0.15">
      <c r="B636" s="47">
        <v>18</v>
      </c>
      <c r="C636" s="47" t="s">
        <v>126</v>
      </c>
      <c r="D636" s="47" t="s">
        <v>815</v>
      </c>
      <c r="E636" s="47" t="s">
        <v>843</v>
      </c>
      <c r="F636" s="47">
        <v>642</v>
      </c>
    </row>
    <row r="637" spans="2:6" x14ac:dyDescent="0.15">
      <c r="B637" s="47">
        <v>18</v>
      </c>
      <c r="C637" s="47" t="s">
        <v>126</v>
      </c>
      <c r="D637" s="47" t="s">
        <v>815</v>
      </c>
      <c r="E637" s="47" t="s">
        <v>844</v>
      </c>
      <c r="F637" s="47">
        <v>643</v>
      </c>
    </row>
    <row r="638" spans="2:6" x14ac:dyDescent="0.15">
      <c r="B638" s="47">
        <v>18</v>
      </c>
      <c r="C638" s="47" t="s">
        <v>126</v>
      </c>
      <c r="D638" s="47" t="s">
        <v>815</v>
      </c>
      <c r="E638" s="47" t="s">
        <v>845</v>
      </c>
      <c r="F638" s="47">
        <v>644</v>
      </c>
    </row>
    <row r="639" spans="2:6" x14ac:dyDescent="0.15">
      <c r="B639" s="47">
        <v>18</v>
      </c>
      <c r="C639" s="47" t="s">
        <v>126</v>
      </c>
      <c r="D639" s="47" t="s">
        <v>815</v>
      </c>
      <c r="E639" s="47" t="s">
        <v>846</v>
      </c>
      <c r="F639" s="47">
        <v>645</v>
      </c>
    </row>
    <row r="640" spans="2:6" x14ac:dyDescent="0.15">
      <c r="B640" s="47">
        <v>18</v>
      </c>
      <c r="C640" s="47" t="s">
        <v>126</v>
      </c>
      <c r="D640" s="47" t="s">
        <v>815</v>
      </c>
      <c r="E640" s="47" t="s">
        <v>847</v>
      </c>
      <c r="F640" s="47">
        <v>646</v>
      </c>
    </row>
    <row r="641" spans="2:6" x14ac:dyDescent="0.15">
      <c r="B641" s="47">
        <v>18</v>
      </c>
      <c r="C641" s="47" t="s">
        <v>126</v>
      </c>
      <c r="D641" s="47" t="s">
        <v>815</v>
      </c>
      <c r="E641" s="47" t="s">
        <v>848</v>
      </c>
      <c r="F641" s="47">
        <v>647</v>
      </c>
    </row>
    <row r="642" spans="2:6" x14ac:dyDescent="0.15">
      <c r="B642" s="47">
        <v>18</v>
      </c>
      <c r="C642" s="47" t="s">
        <v>126</v>
      </c>
      <c r="D642" s="47" t="s">
        <v>815</v>
      </c>
      <c r="E642" s="47" t="s">
        <v>849</v>
      </c>
      <c r="F642" s="47">
        <v>648</v>
      </c>
    </row>
    <row r="643" spans="2:6" x14ac:dyDescent="0.15">
      <c r="B643" s="47">
        <v>18</v>
      </c>
      <c r="C643" s="47" t="s">
        <v>126</v>
      </c>
      <c r="D643" s="47" t="s">
        <v>815</v>
      </c>
      <c r="E643" s="47" t="s">
        <v>850</v>
      </c>
      <c r="F643" s="47">
        <v>649</v>
      </c>
    </row>
    <row r="644" spans="2:6" x14ac:dyDescent="0.15">
      <c r="B644" s="47">
        <v>18</v>
      </c>
      <c r="C644" s="47" t="s">
        <v>126</v>
      </c>
      <c r="D644" s="47" t="s">
        <v>815</v>
      </c>
      <c r="E644" s="47" t="s">
        <v>851</v>
      </c>
      <c r="F644" s="47">
        <v>650</v>
      </c>
    </row>
    <row r="645" spans="2:6" x14ac:dyDescent="0.15">
      <c r="B645" s="47">
        <v>18</v>
      </c>
      <c r="C645" s="47" t="s">
        <v>126</v>
      </c>
      <c r="D645" s="47" t="s">
        <v>815</v>
      </c>
      <c r="E645" s="47" t="s">
        <v>852</v>
      </c>
      <c r="F645" s="47">
        <v>651</v>
      </c>
    </row>
    <row r="646" spans="2:6" x14ac:dyDescent="0.15">
      <c r="B646" s="47">
        <v>18</v>
      </c>
      <c r="C646" s="47" t="s">
        <v>126</v>
      </c>
      <c r="D646" s="47" t="s">
        <v>815</v>
      </c>
      <c r="E646" s="47" t="s">
        <v>853</v>
      </c>
      <c r="F646" s="47">
        <v>652</v>
      </c>
    </row>
    <row r="647" spans="2:6" x14ac:dyDescent="0.15">
      <c r="B647" s="47">
        <v>18</v>
      </c>
      <c r="C647" s="47" t="s">
        <v>126</v>
      </c>
      <c r="D647" s="47" t="s">
        <v>815</v>
      </c>
      <c r="E647" s="47" t="s">
        <v>854</v>
      </c>
      <c r="F647" s="47">
        <v>653</v>
      </c>
    </row>
    <row r="648" spans="2:6" x14ac:dyDescent="0.15">
      <c r="B648" s="47">
        <v>18</v>
      </c>
      <c r="C648" s="47" t="s">
        <v>126</v>
      </c>
      <c r="D648" s="47" t="s">
        <v>815</v>
      </c>
      <c r="E648" s="47" t="s">
        <v>855</v>
      </c>
      <c r="F648" s="47">
        <v>654</v>
      </c>
    </row>
    <row r="649" spans="2:6" x14ac:dyDescent="0.15">
      <c r="B649" s="47">
        <v>18</v>
      </c>
      <c r="C649" s="47" t="s">
        <v>126</v>
      </c>
      <c r="D649" s="47" t="s">
        <v>815</v>
      </c>
      <c r="E649" s="47" t="s">
        <v>856</v>
      </c>
      <c r="F649" s="47">
        <v>655</v>
      </c>
    </row>
    <row r="650" spans="2:6" x14ac:dyDescent="0.15">
      <c r="B650" s="47">
        <v>18</v>
      </c>
      <c r="C650" s="47" t="s">
        <v>126</v>
      </c>
      <c r="D650" s="47" t="s">
        <v>815</v>
      </c>
      <c r="E650" s="47" t="s">
        <v>857</v>
      </c>
      <c r="F650" s="47">
        <v>656</v>
      </c>
    </row>
    <row r="651" spans="2:6" x14ac:dyDescent="0.15">
      <c r="B651" s="47">
        <v>18</v>
      </c>
      <c r="C651" s="47" t="s">
        <v>126</v>
      </c>
      <c r="D651" s="47" t="s">
        <v>815</v>
      </c>
      <c r="E651" s="47" t="s">
        <v>858</v>
      </c>
      <c r="F651" s="47">
        <v>657</v>
      </c>
    </row>
    <row r="652" spans="2:6" x14ac:dyDescent="0.15">
      <c r="B652" s="47">
        <v>18</v>
      </c>
      <c r="C652" s="47" t="s">
        <v>126</v>
      </c>
      <c r="D652" s="47" t="s">
        <v>815</v>
      </c>
      <c r="E652" s="47" t="s">
        <v>859</v>
      </c>
      <c r="F652" s="47">
        <v>658</v>
      </c>
    </row>
    <row r="653" spans="2:6" x14ac:dyDescent="0.15">
      <c r="B653" s="47">
        <v>18</v>
      </c>
      <c r="C653" s="47" t="s">
        <v>126</v>
      </c>
      <c r="D653" s="47" t="s">
        <v>815</v>
      </c>
      <c r="E653" s="47" t="s">
        <v>860</v>
      </c>
      <c r="F653" s="47">
        <v>659</v>
      </c>
    </row>
    <row r="654" spans="2:6" x14ac:dyDescent="0.15">
      <c r="B654" s="47">
        <v>18</v>
      </c>
      <c r="C654" s="47" t="s">
        <v>126</v>
      </c>
      <c r="D654" s="47" t="s">
        <v>815</v>
      </c>
      <c r="E654" s="47" t="s">
        <v>861</v>
      </c>
      <c r="F654" s="47">
        <v>660</v>
      </c>
    </row>
    <row r="655" spans="2:6" x14ac:dyDescent="0.15">
      <c r="B655" s="47">
        <v>18</v>
      </c>
      <c r="C655" s="47" t="s">
        <v>126</v>
      </c>
      <c r="D655" s="47" t="s">
        <v>815</v>
      </c>
      <c r="E655" s="47" t="s">
        <v>862</v>
      </c>
      <c r="F655" s="47">
        <v>661</v>
      </c>
    </row>
    <row r="656" spans="2:6" x14ac:dyDescent="0.15">
      <c r="B656" s="47">
        <v>18</v>
      </c>
      <c r="C656" s="47" t="s">
        <v>126</v>
      </c>
      <c r="D656" s="47" t="s">
        <v>815</v>
      </c>
      <c r="E656" s="47" t="s">
        <v>863</v>
      </c>
      <c r="F656" s="47">
        <v>662</v>
      </c>
    </row>
    <row r="657" spans="2:6" x14ac:dyDescent="0.15">
      <c r="B657" s="47">
        <v>18</v>
      </c>
      <c r="C657" s="47" t="s">
        <v>126</v>
      </c>
      <c r="D657" s="47" t="s">
        <v>815</v>
      </c>
      <c r="E657" s="47" t="s">
        <v>864</v>
      </c>
      <c r="F657" s="47">
        <v>663</v>
      </c>
    </row>
    <row r="658" spans="2:6" x14ac:dyDescent="0.15">
      <c r="B658" s="47">
        <v>18</v>
      </c>
      <c r="C658" s="47" t="s">
        <v>126</v>
      </c>
      <c r="D658" s="47" t="s">
        <v>815</v>
      </c>
      <c r="E658" s="47" t="s">
        <v>865</v>
      </c>
      <c r="F658" s="47">
        <v>664</v>
      </c>
    </row>
    <row r="659" spans="2:6" x14ac:dyDescent="0.15">
      <c r="B659" s="47">
        <v>18</v>
      </c>
      <c r="C659" s="47" t="s">
        <v>126</v>
      </c>
      <c r="D659" s="47" t="s">
        <v>815</v>
      </c>
      <c r="E659" s="47" t="s">
        <v>866</v>
      </c>
      <c r="F659" s="47">
        <v>665</v>
      </c>
    </row>
    <row r="660" spans="2:6" x14ac:dyDescent="0.15">
      <c r="B660" s="47">
        <v>18</v>
      </c>
      <c r="C660" s="47" t="s">
        <v>126</v>
      </c>
      <c r="D660" s="47" t="s">
        <v>815</v>
      </c>
      <c r="E660" s="47" t="s">
        <v>867</v>
      </c>
      <c r="F660" s="47">
        <v>666</v>
      </c>
    </row>
    <row r="661" spans="2:6" x14ac:dyDescent="0.15">
      <c r="B661" s="47">
        <v>18</v>
      </c>
      <c r="C661" s="47" t="s">
        <v>126</v>
      </c>
      <c r="D661" s="47" t="s">
        <v>815</v>
      </c>
      <c r="E661" s="47" t="s">
        <v>868</v>
      </c>
      <c r="F661" s="47">
        <v>667</v>
      </c>
    </row>
    <row r="662" spans="2:6" x14ac:dyDescent="0.15">
      <c r="B662" s="47">
        <v>18</v>
      </c>
      <c r="C662" s="47" t="s">
        <v>126</v>
      </c>
      <c r="D662" s="47" t="s">
        <v>815</v>
      </c>
      <c r="E662" s="47" t="s">
        <v>869</v>
      </c>
      <c r="F662" s="47">
        <v>668</v>
      </c>
    </row>
    <row r="663" spans="2:6" x14ac:dyDescent="0.15">
      <c r="B663" s="47">
        <v>18</v>
      </c>
      <c r="C663" s="47" t="s">
        <v>126</v>
      </c>
      <c r="D663" s="47" t="s">
        <v>815</v>
      </c>
      <c r="E663" s="47" t="s">
        <v>870</v>
      </c>
      <c r="F663" s="47">
        <v>669</v>
      </c>
    </row>
    <row r="664" spans="2:6" x14ac:dyDescent="0.15">
      <c r="B664" s="47">
        <v>18</v>
      </c>
      <c r="C664" s="47" t="s">
        <v>126</v>
      </c>
      <c r="D664" s="47" t="s">
        <v>815</v>
      </c>
      <c r="E664" s="47" t="s">
        <v>1192</v>
      </c>
      <c r="F664" s="47">
        <v>670</v>
      </c>
    </row>
    <row r="665" spans="2:6" x14ac:dyDescent="0.15">
      <c r="B665" s="47"/>
      <c r="C665" s="47"/>
      <c r="D665" s="47"/>
      <c r="E665" s="47"/>
      <c r="F665" s="47"/>
    </row>
    <row r="666" spans="2:6" x14ac:dyDescent="0.15">
      <c r="B666" s="47"/>
      <c r="C666" s="47"/>
      <c r="D666" s="47"/>
      <c r="E666" s="47"/>
      <c r="F666" s="47"/>
    </row>
    <row r="667" spans="2:6" x14ac:dyDescent="0.15">
      <c r="B667" s="47">
        <v>19</v>
      </c>
      <c r="C667" s="47" t="s">
        <v>871</v>
      </c>
      <c r="D667" s="47" t="s">
        <v>127</v>
      </c>
      <c r="E667" s="47" t="s">
        <v>872</v>
      </c>
      <c r="F667" s="47">
        <v>672</v>
      </c>
    </row>
    <row r="668" spans="2:6" x14ac:dyDescent="0.15">
      <c r="B668" s="47">
        <v>19</v>
      </c>
      <c r="C668" s="47" t="s">
        <v>871</v>
      </c>
      <c r="D668" s="47" t="s">
        <v>127</v>
      </c>
      <c r="E668" s="47" t="s">
        <v>873</v>
      </c>
      <c r="F668" s="47">
        <v>673</v>
      </c>
    </row>
    <row r="669" spans="2:6" x14ac:dyDescent="0.15">
      <c r="B669" s="47">
        <v>19</v>
      </c>
      <c r="C669" s="47" t="s">
        <v>871</v>
      </c>
      <c r="D669" s="47" t="s">
        <v>127</v>
      </c>
      <c r="E669" s="47" t="s">
        <v>874</v>
      </c>
      <c r="F669" s="47">
        <v>674</v>
      </c>
    </row>
    <row r="670" spans="2:6" x14ac:dyDescent="0.15">
      <c r="B670" s="47">
        <v>19</v>
      </c>
      <c r="C670" s="47" t="s">
        <v>871</v>
      </c>
      <c r="D670" s="47" t="s">
        <v>127</v>
      </c>
      <c r="E670" s="47" t="s">
        <v>875</v>
      </c>
      <c r="F670" s="47">
        <v>675</v>
      </c>
    </row>
    <row r="671" spans="2:6" x14ac:dyDescent="0.15">
      <c r="B671" s="47">
        <v>19</v>
      </c>
      <c r="C671" s="47" t="s">
        <v>871</v>
      </c>
      <c r="D671" s="47" t="s">
        <v>127</v>
      </c>
      <c r="E671" s="47" t="s">
        <v>876</v>
      </c>
      <c r="F671" s="47">
        <v>676</v>
      </c>
    </row>
    <row r="672" spans="2:6" x14ac:dyDescent="0.15">
      <c r="B672" s="47">
        <v>19</v>
      </c>
      <c r="C672" s="47" t="s">
        <v>871</v>
      </c>
      <c r="D672" s="47" t="s">
        <v>127</v>
      </c>
      <c r="E672" s="47" t="s">
        <v>877</v>
      </c>
      <c r="F672" s="47">
        <v>677</v>
      </c>
    </row>
    <row r="673" spans="2:7" x14ac:dyDescent="0.15">
      <c r="B673" s="47">
        <v>19</v>
      </c>
      <c r="C673" s="47" t="s">
        <v>871</v>
      </c>
      <c r="D673" s="47" t="s">
        <v>127</v>
      </c>
      <c r="E673" s="47" t="s">
        <v>878</v>
      </c>
      <c r="F673" s="47">
        <v>678</v>
      </c>
    </row>
    <row r="674" spans="2:7" x14ac:dyDescent="0.15">
      <c r="B674" s="47">
        <v>19</v>
      </c>
      <c r="C674" s="47" t="s">
        <v>871</v>
      </c>
      <c r="D674" s="47" t="s">
        <v>127</v>
      </c>
      <c r="E674" s="47" t="s">
        <v>879</v>
      </c>
      <c r="F674" s="47">
        <v>679</v>
      </c>
    </row>
    <row r="675" spans="2:7" x14ac:dyDescent="0.15">
      <c r="B675" s="47">
        <v>19</v>
      </c>
      <c r="C675" s="47" t="s">
        <v>871</v>
      </c>
      <c r="D675" s="47" t="s">
        <v>127</v>
      </c>
      <c r="E675" s="47" t="s">
        <v>880</v>
      </c>
      <c r="F675" s="47">
        <v>680</v>
      </c>
    </row>
    <row r="676" spans="2:7" x14ac:dyDescent="0.15">
      <c r="B676" s="47">
        <v>19</v>
      </c>
      <c r="C676" s="47" t="s">
        <v>871</v>
      </c>
      <c r="D676" s="47" t="s">
        <v>127</v>
      </c>
      <c r="E676" s="47" t="s">
        <v>881</v>
      </c>
      <c r="F676" s="47">
        <v>681</v>
      </c>
    </row>
    <row r="677" spans="2:7" x14ac:dyDescent="0.15">
      <c r="B677" s="47">
        <v>19</v>
      </c>
      <c r="C677" s="47" t="s">
        <v>871</v>
      </c>
      <c r="D677" s="47" t="s">
        <v>127</v>
      </c>
      <c r="E677" s="47" t="s">
        <v>882</v>
      </c>
      <c r="F677" s="47">
        <v>682</v>
      </c>
    </row>
    <row r="678" spans="2:7" x14ac:dyDescent="0.15">
      <c r="B678" s="47">
        <v>19</v>
      </c>
      <c r="C678" s="47" t="s">
        <v>871</v>
      </c>
      <c r="D678" s="47" t="s">
        <v>127</v>
      </c>
      <c r="E678" s="47" t="s">
        <v>883</v>
      </c>
      <c r="F678" s="47">
        <v>683</v>
      </c>
    </row>
    <row r="679" spans="2:7" x14ac:dyDescent="0.15">
      <c r="B679" s="47">
        <v>19</v>
      </c>
      <c r="C679" s="47" t="s">
        <v>871</v>
      </c>
      <c r="D679" s="47" t="s">
        <v>127</v>
      </c>
      <c r="E679" s="47" t="s">
        <v>884</v>
      </c>
      <c r="F679" s="47">
        <v>684</v>
      </c>
    </row>
    <row r="680" spans="2:7" x14ac:dyDescent="0.15">
      <c r="B680" s="47">
        <v>19</v>
      </c>
      <c r="C680" s="47" t="s">
        <v>871</v>
      </c>
      <c r="D680" s="47" t="s">
        <v>127</v>
      </c>
      <c r="E680" s="47" t="s">
        <v>885</v>
      </c>
      <c r="F680" s="47">
        <v>685</v>
      </c>
    </row>
    <row r="681" spans="2:7" x14ac:dyDescent="0.15">
      <c r="B681" s="47">
        <v>19</v>
      </c>
      <c r="C681" s="47" t="s">
        <v>871</v>
      </c>
      <c r="D681" s="47" t="s">
        <v>127</v>
      </c>
      <c r="E681" s="47" t="s">
        <v>886</v>
      </c>
      <c r="F681" s="47">
        <v>686</v>
      </c>
    </row>
    <row r="682" spans="2:7" x14ac:dyDescent="0.15">
      <c r="B682" s="47">
        <v>19</v>
      </c>
      <c r="C682" s="47" t="s">
        <v>871</v>
      </c>
      <c r="D682" s="47" t="s">
        <v>127</v>
      </c>
      <c r="E682" s="47" t="s">
        <v>887</v>
      </c>
      <c r="F682" s="47">
        <v>687</v>
      </c>
    </row>
    <row r="683" spans="2:7" x14ac:dyDescent="0.15">
      <c r="B683" s="47">
        <v>19</v>
      </c>
      <c r="C683" s="47" t="s">
        <v>871</v>
      </c>
      <c r="D683" s="47" t="s">
        <v>127</v>
      </c>
      <c r="E683" s="47" t="s">
        <v>888</v>
      </c>
      <c r="F683" s="47">
        <v>688</v>
      </c>
    </row>
    <row r="684" spans="2:7" x14ac:dyDescent="0.15">
      <c r="B684" s="47">
        <v>19</v>
      </c>
      <c r="C684" s="47" t="s">
        <v>871</v>
      </c>
      <c r="D684" s="47" t="s">
        <v>127</v>
      </c>
      <c r="E684" s="47" t="s">
        <v>889</v>
      </c>
      <c r="F684" s="47">
        <v>689</v>
      </c>
    </row>
    <row r="685" spans="2:7" x14ac:dyDescent="0.15">
      <c r="B685" s="47">
        <v>19</v>
      </c>
      <c r="C685" s="47" t="s">
        <v>871</v>
      </c>
      <c r="D685" s="47" t="s">
        <v>127</v>
      </c>
      <c r="E685" s="47" t="s">
        <v>890</v>
      </c>
      <c r="F685" s="47">
        <v>690</v>
      </c>
    </row>
    <row r="686" spans="2:7" x14ac:dyDescent="0.15">
      <c r="B686" s="47">
        <v>19</v>
      </c>
      <c r="C686" s="47" t="s">
        <v>871</v>
      </c>
      <c r="D686" s="47" t="s">
        <v>127</v>
      </c>
      <c r="E686" s="47" t="s">
        <v>891</v>
      </c>
      <c r="F686" s="47">
        <v>691</v>
      </c>
      <c r="G686" s="2">
        <v>692</v>
      </c>
    </row>
    <row r="687" spans="2:7" x14ac:dyDescent="0.15">
      <c r="B687" s="47">
        <v>19</v>
      </c>
      <c r="C687" s="47" t="s">
        <v>871</v>
      </c>
      <c r="D687" s="47" t="s">
        <v>127</v>
      </c>
      <c r="E687" s="47" t="s">
        <v>893</v>
      </c>
      <c r="F687" s="47">
        <v>693</v>
      </c>
    </row>
    <row r="688" spans="2:7" x14ac:dyDescent="0.15">
      <c r="B688" s="47">
        <v>19</v>
      </c>
      <c r="C688" s="47" t="s">
        <v>871</v>
      </c>
      <c r="D688" s="47" t="s">
        <v>127</v>
      </c>
      <c r="E688" s="47" t="s">
        <v>894</v>
      </c>
      <c r="F688" s="47">
        <v>694</v>
      </c>
    </row>
    <row r="689" spans="2:7" x14ac:dyDescent="0.15">
      <c r="B689" s="47">
        <v>19</v>
      </c>
      <c r="C689" s="47" t="s">
        <v>871</v>
      </c>
      <c r="D689" s="47" t="s">
        <v>127</v>
      </c>
      <c r="E689" s="482" t="s">
        <v>1184</v>
      </c>
      <c r="F689" s="47">
        <v>695</v>
      </c>
    </row>
    <row r="690" spans="2:7" x14ac:dyDescent="0.15">
      <c r="B690" s="47">
        <v>19</v>
      </c>
      <c r="C690" s="47" t="s">
        <v>871</v>
      </c>
      <c r="D690" s="47" t="s">
        <v>127</v>
      </c>
      <c r="E690" s="47" t="s">
        <v>896</v>
      </c>
      <c r="F690" s="47">
        <v>696</v>
      </c>
    </row>
    <row r="691" spans="2:7" x14ac:dyDescent="0.15">
      <c r="B691" s="47">
        <v>19</v>
      </c>
      <c r="C691" s="47" t="s">
        <v>871</v>
      </c>
      <c r="D691" s="47" t="s">
        <v>127</v>
      </c>
      <c r="E691" s="47" t="s">
        <v>897</v>
      </c>
      <c r="F691" s="47">
        <v>697</v>
      </c>
    </row>
    <row r="692" spans="2:7" x14ac:dyDescent="0.15">
      <c r="B692" s="47">
        <v>19</v>
      </c>
      <c r="C692" s="47" t="s">
        <v>871</v>
      </c>
      <c r="D692" s="47" t="s">
        <v>127</v>
      </c>
      <c r="E692" s="47" t="s">
        <v>898</v>
      </c>
      <c r="F692" s="47">
        <v>698</v>
      </c>
    </row>
    <row r="693" spans="2:7" x14ac:dyDescent="0.15">
      <c r="B693" s="47">
        <v>19</v>
      </c>
      <c r="C693" s="47" t="s">
        <v>871</v>
      </c>
      <c r="D693" s="47" t="s">
        <v>127</v>
      </c>
      <c r="E693" s="47" t="s">
        <v>899</v>
      </c>
      <c r="F693" s="47">
        <v>699</v>
      </c>
    </row>
    <row r="694" spans="2:7" x14ac:dyDescent="0.15">
      <c r="B694" s="47">
        <v>19</v>
      </c>
      <c r="C694" s="47" t="s">
        <v>871</v>
      </c>
      <c r="D694" s="47" t="s">
        <v>127</v>
      </c>
      <c r="E694" s="47" t="s">
        <v>900</v>
      </c>
      <c r="F694" s="47">
        <v>700</v>
      </c>
    </row>
    <row r="695" spans="2:7" x14ac:dyDescent="0.15">
      <c r="B695" s="47">
        <v>19</v>
      </c>
      <c r="C695" s="47" t="s">
        <v>871</v>
      </c>
      <c r="D695" s="47" t="s">
        <v>127</v>
      </c>
      <c r="E695" s="47" t="s">
        <v>901</v>
      </c>
      <c r="F695" s="47">
        <v>701</v>
      </c>
    </row>
    <row r="696" spans="2:7" x14ac:dyDescent="0.15">
      <c r="B696" s="47">
        <v>19</v>
      </c>
      <c r="C696" s="47" t="s">
        <v>871</v>
      </c>
      <c r="D696" s="47" t="s">
        <v>127</v>
      </c>
      <c r="E696" s="47" t="s">
        <v>902</v>
      </c>
      <c r="F696" s="47">
        <v>702</v>
      </c>
    </row>
    <row r="697" spans="2:7" x14ac:dyDescent="0.15">
      <c r="B697" s="47">
        <v>19</v>
      </c>
      <c r="C697" s="47" t="s">
        <v>871</v>
      </c>
      <c r="D697" s="47" t="s">
        <v>127</v>
      </c>
      <c r="E697" s="482" t="s">
        <v>1185</v>
      </c>
      <c r="F697" s="47">
        <v>703</v>
      </c>
      <c r="G697" s="2">
        <v>704</v>
      </c>
    </row>
    <row r="698" spans="2:7" x14ac:dyDescent="0.15">
      <c r="B698" s="47">
        <v>19</v>
      </c>
      <c r="C698" s="47" t="s">
        <v>871</v>
      </c>
      <c r="D698" s="47" t="s">
        <v>127</v>
      </c>
      <c r="E698" s="47" t="s">
        <v>907</v>
      </c>
      <c r="F698" s="47">
        <v>707</v>
      </c>
      <c r="G698" s="2">
        <v>705</v>
      </c>
    </row>
    <row r="699" spans="2:7" x14ac:dyDescent="0.15">
      <c r="B699" s="47">
        <v>19</v>
      </c>
      <c r="C699" s="47" t="s">
        <v>871</v>
      </c>
      <c r="D699" s="47" t="s">
        <v>127</v>
      </c>
      <c r="E699" s="47" t="s">
        <v>908</v>
      </c>
      <c r="F699" s="47">
        <v>708</v>
      </c>
      <c r="G699" s="2">
        <v>706</v>
      </c>
    </row>
    <row r="700" spans="2:7" x14ac:dyDescent="0.15">
      <c r="B700" s="47">
        <v>19</v>
      </c>
      <c r="C700" s="47" t="s">
        <v>871</v>
      </c>
      <c r="D700" s="47" t="s">
        <v>127</v>
      </c>
      <c r="E700" s="47" t="s">
        <v>909</v>
      </c>
      <c r="F700" s="47">
        <v>709</v>
      </c>
    </row>
    <row r="701" spans="2:7" x14ac:dyDescent="0.15">
      <c r="B701" s="47">
        <v>19</v>
      </c>
      <c r="C701" s="47" t="s">
        <v>871</v>
      </c>
      <c r="D701" s="47" t="s">
        <v>127</v>
      </c>
      <c r="E701" s="47" t="s">
        <v>910</v>
      </c>
      <c r="F701" s="47">
        <v>710</v>
      </c>
    </row>
    <row r="702" spans="2:7" x14ac:dyDescent="0.15">
      <c r="B702" s="47">
        <v>19</v>
      </c>
      <c r="C702" s="47" t="s">
        <v>871</v>
      </c>
      <c r="D702" s="47" t="s">
        <v>127</v>
      </c>
      <c r="E702" s="47" t="s">
        <v>911</v>
      </c>
      <c r="F702" s="47">
        <v>711</v>
      </c>
      <c r="G702" s="2">
        <v>712</v>
      </c>
    </row>
    <row r="703" spans="2:7" x14ac:dyDescent="0.15">
      <c r="B703" s="47">
        <v>19</v>
      </c>
      <c r="C703" s="47" t="s">
        <v>871</v>
      </c>
      <c r="D703" s="47" t="s">
        <v>127</v>
      </c>
      <c r="E703" s="47" t="s">
        <v>913</v>
      </c>
      <c r="F703" s="47">
        <v>713</v>
      </c>
    </row>
    <row r="704" spans="2:7" x14ac:dyDescent="0.15">
      <c r="B704" s="47">
        <v>19</v>
      </c>
      <c r="C704" s="47" t="s">
        <v>871</v>
      </c>
      <c r="D704" s="47" t="s">
        <v>127</v>
      </c>
      <c r="E704" s="47" t="s">
        <v>914</v>
      </c>
      <c r="F704" s="47">
        <v>714</v>
      </c>
    </row>
    <row r="705" spans="2:6" x14ac:dyDescent="0.15">
      <c r="B705" s="47">
        <v>19</v>
      </c>
      <c r="C705" s="47" t="s">
        <v>871</v>
      </c>
      <c r="D705" s="47" t="s">
        <v>127</v>
      </c>
      <c r="E705" s="47" t="s">
        <v>915</v>
      </c>
      <c r="F705" s="47">
        <v>715</v>
      </c>
    </row>
    <row r="706" spans="2:6" x14ac:dyDescent="0.15">
      <c r="B706" s="47">
        <v>19</v>
      </c>
      <c r="C706" s="47" t="s">
        <v>871</v>
      </c>
      <c r="D706" s="47" t="s">
        <v>127</v>
      </c>
      <c r="E706" s="47" t="s">
        <v>916</v>
      </c>
      <c r="F706" s="47">
        <v>716</v>
      </c>
    </row>
    <row r="707" spans="2:6" x14ac:dyDescent="0.15">
      <c r="B707" s="47">
        <v>19</v>
      </c>
      <c r="C707" s="47" t="s">
        <v>871</v>
      </c>
      <c r="D707" s="47" t="s">
        <v>127</v>
      </c>
      <c r="E707" s="47" t="s">
        <v>917</v>
      </c>
      <c r="F707" s="47">
        <v>717</v>
      </c>
    </row>
    <row r="708" spans="2:6" x14ac:dyDescent="0.15">
      <c r="B708" s="47">
        <v>19</v>
      </c>
      <c r="C708" s="47" t="s">
        <v>871</v>
      </c>
      <c r="D708" s="47" t="s">
        <v>127</v>
      </c>
      <c r="E708" s="47" t="s">
        <v>918</v>
      </c>
      <c r="F708" s="47">
        <v>718</v>
      </c>
    </row>
    <row r="709" spans="2:6" x14ac:dyDescent="0.15">
      <c r="B709" s="47">
        <v>19</v>
      </c>
      <c r="C709" s="47" t="s">
        <v>871</v>
      </c>
      <c r="D709" s="47" t="s">
        <v>127</v>
      </c>
      <c r="E709" s="47" t="s">
        <v>1183</v>
      </c>
      <c r="F709" s="47">
        <v>719</v>
      </c>
    </row>
    <row r="710" spans="2:6" x14ac:dyDescent="0.15">
      <c r="B710" s="47"/>
      <c r="C710" s="47"/>
      <c r="D710" s="47"/>
      <c r="E710" s="482" t="s">
        <v>1186</v>
      </c>
      <c r="F710" s="47">
        <v>720</v>
      </c>
    </row>
    <row r="711" spans="2:6" x14ac:dyDescent="0.15">
      <c r="B711" s="47"/>
      <c r="C711" s="47"/>
      <c r="D711" s="47"/>
      <c r="E711" s="47"/>
      <c r="F711" s="47"/>
    </row>
    <row r="712" spans="2:6" x14ac:dyDescent="0.15">
      <c r="B712" s="47">
        <v>20</v>
      </c>
      <c r="C712" s="47" t="s">
        <v>871</v>
      </c>
      <c r="D712" s="47" t="s">
        <v>919</v>
      </c>
      <c r="E712" s="47" t="s">
        <v>920</v>
      </c>
      <c r="F712" s="47">
        <v>721</v>
      </c>
    </row>
    <row r="713" spans="2:6" x14ac:dyDescent="0.15">
      <c r="B713" s="47">
        <v>20</v>
      </c>
      <c r="C713" s="47" t="s">
        <v>871</v>
      </c>
      <c r="D713" s="47" t="s">
        <v>919</v>
      </c>
      <c r="E713" s="47" t="s">
        <v>921</v>
      </c>
      <c r="F713" s="47">
        <v>722</v>
      </c>
    </row>
    <row r="714" spans="2:6" x14ac:dyDescent="0.15">
      <c r="B714" s="47">
        <v>20</v>
      </c>
      <c r="C714" s="47" t="s">
        <v>871</v>
      </c>
      <c r="D714" s="47" t="s">
        <v>919</v>
      </c>
      <c r="E714" s="47" t="s">
        <v>922</v>
      </c>
      <c r="F714" s="47">
        <v>723</v>
      </c>
    </row>
    <row r="715" spans="2:6" x14ac:dyDescent="0.15">
      <c r="B715" s="47">
        <v>20</v>
      </c>
      <c r="C715" s="47" t="s">
        <v>871</v>
      </c>
      <c r="D715" s="47" t="s">
        <v>919</v>
      </c>
      <c r="E715" s="47" t="s">
        <v>923</v>
      </c>
      <c r="F715" s="47">
        <v>724</v>
      </c>
    </row>
    <row r="716" spans="2:6" x14ac:dyDescent="0.15">
      <c r="B716" s="47">
        <v>20</v>
      </c>
      <c r="C716" s="47" t="s">
        <v>871</v>
      </c>
      <c r="D716" s="47" t="s">
        <v>919</v>
      </c>
      <c r="E716" s="47" t="s">
        <v>924</v>
      </c>
      <c r="F716" s="47">
        <v>725</v>
      </c>
    </row>
    <row r="717" spans="2:6" x14ac:dyDescent="0.15">
      <c r="B717" s="47">
        <v>20</v>
      </c>
      <c r="C717" s="47" t="s">
        <v>871</v>
      </c>
      <c r="D717" s="47" t="s">
        <v>919</v>
      </c>
      <c r="E717" s="47" t="s">
        <v>925</v>
      </c>
      <c r="F717" s="47">
        <v>726</v>
      </c>
    </row>
    <row r="718" spans="2:6" x14ac:dyDescent="0.15">
      <c r="B718" s="47">
        <v>20</v>
      </c>
      <c r="C718" s="47" t="s">
        <v>871</v>
      </c>
      <c r="D718" s="47" t="s">
        <v>919</v>
      </c>
      <c r="E718" s="47" t="s">
        <v>926</v>
      </c>
      <c r="F718" s="47">
        <v>727</v>
      </c>
    </row>
    <row r="719" spans="2:6" x14ac:dyDescent="0.15">
      <c r="B719" s="47">
        <v>20</v>
      </c>
      <c r="C719" s="47" t="s">
        <v>871</v>
      </c>
      <c r="D719" s="47" t="s">
        <v>919</v>
      </c>
      <c r="E719" s="47" t="s">
        <v>927</v>
      </c>
      <c r="F719" s="47">
        <v>728</v>
      </c>
    </row>
    <row r="720" spans="2:6" x14ac:dyDescent="0.15">
      <c r="B720" s="47">
        <v>20</v>
      </c>
      <c r="C720" s="47" t="s">
        <v>871</v>
      </c>
      <c r="D720" s="47" t="s">
        <v>919</v>
      </c>
      <c r="E720" s="47" t="s">
        <v>928</v>
      </c>
      <c r="F720" s="47">
        <v>729</v>
      </c>
    </row>
    <row r="721" spans="2:6" x14ac:dyDescent="0.15">
      <c r="B721" s="47">
        <v>20</v>
      </c>
      <c r="C721" s="47" t="s">
        <v>871</v>
      </c>
      <c r="D721" s="47" t="s">
        <v>919</v>
      </c>
      <c r="E721" s="47" t="s">
        <v>929</v>
      </c>
      <c r="F721" s="47">
        <v>730</v>
      </c>
    </row>
    <row r="722" spans="2:6" x14ac:dyDescent="0.15">
      <c r="B722" s="47">
        <v>20</v>
      </c>
      <c r="C722" s="47" t="s">
        <v>871</v>
      </c>
      <c r="D722" s="47" t="s">
        <v>919</v>
      </c>
      <c r="E722" s="47" t="s">
        <v>930</v>
      </c>
      <c r="F722" s="47">
        <v>731</v>
      </c>
    </row>
    <row r="723" spans="2:6" x14ac:dyDescent="0.15">
      <c r="B723" s="47">
        <v>20</v>
      </c>
      <c r="C723" s="47" t="s">
        <v>871</v>
      </c>
      <c r="D723" s="47" t="s">
        <v>919</v>
      </c>
      <c r="E723" s="47" t="s">
        <v>931</v>
      </c>
      <c r="F723" s="47">
        <v>732</v>
      </c>
    </row>
    <row r="724" spans="2:6" x14ac:dyDescent="0.15">
      <c r="B724" s="47">
        <v>20</v>
      </c>
      <c r="C724" s="47" t="s">
        <v>871</v>
      </c>
      <c r="D724" s="47" t="s">
        <v>919</v>
      </c>
      <c r="E724" s="47" t="s">
        <v>932</v>
      </c>
      <c r="F724" s="47">
        <v>733</v>
      </c>
    </row>
    <row r="725" spans="2:6" x14ac:dyDescent="0.15">
      <c r="B725" s="47">
        <v>20</v>
      </c>
      <c r="C725" s="47" t="s">
        <v>871</v>
      </c>
      <c r="D725" s="47" t="s">
        <v>919</v>
      </c>
      <c r="E725" s="47" t="s">
        <v>933</v>
      </c>
      <c r="F725" s="47">
        <v>734</v>
      </c>
    </row>
    <row r="726" spans="2:6" x14ac:dyDescent="0.15">
      <c r="B726" s="47">
        <v>20</v>
      </c>
      <c r="C726" s="47" t="s">
        <v>871</v>
      </c>
      <c r="D726" s="47" t="s">
        <v>919</v>
      </c>
      <c r="E726" s="47" t="s">
        <v>934</v>
      </c>
      <c r="F726" s="47">
        <v>735</v>
      </c>
    </row>
    <row r="727" spans="2:6" x14ac:dyDescent="0.15">
      <c r="B727" s="47">
        <v>20</v>
      </c>
      <c r="C727" s="47" t="s">
        <v>871</v>
      </c>
      <c r="D727" s="47" t="s">
        <v>919</v>
      </c>
      <c r="E727" s="47" t="s">
        <v>935</v>
      </c>
      <c r="F727" s="47">
        <v>736</v>
      </c>
    </row>
    <row r="728" spans="2:6" x14ac:dyDescent="0.15">
      <c r="B728" s="47">
        <v>20</v>
      </c>
      <c r="C728" s="47" t="s">
        <v>871</v>
      </c>
      <c r="D728" s="47" t="s">
        <v>919</v>
      </c>
      <c r="E728" s="47" t="s">
        <v>936</v>
      </c>
      <c r="F728" s="47">
        <v>737</v>
      </c>
    </row>
    <row r="729" spans="2:6" x14ac:dyDescent="0.15">
      <c r="B729" s="47">
        <v>20</v>
      </c>
      <c r="C729" s="47" t="s">
        <v>871</v>
      </c>
      <c r="D729" s="47" t="s">
        <v>919</v>
      </c>
      <c r="E729" s="47" t="s">
        <v>937</v>
      </c>
      <c r="F729" s="47">
        <v>738</v>
      </c>
    </row>
    <row r="730" spans="2:6" x14ac:dyDescent="0.15">
      <c r="B730" s="47">
        <v>20</v>
      </c>
      <c r="C730" s="47" t="s">
        <v>871</v>
      </c>
      <c r="D730" s="47" t="s">
        <v>919</v>
      </c>
      <c r="E730" s="47" t="s">
        <v>938</v>
      </c>
      <c r="F730" s="47">
        <v>739</v>
      </c>
    </row>
    <row r="731" spans="2:6" x14ac:dyDescent="0.15">
      <c r="B731" s="47">
        <v>20</v>
      </c>
      <c r="C731" s="47" t="s">
        <v>871</v>
      </c>
      <c r="D731" s="47" t="s">
        <v>919</v>
      </c>
      <c r="E731" s="47" t="s">
        <v>939</v>
      </c>
      <c r="F731" s="47">
        <v>740</v>
      </c>
    </row>
    <row r="732" spans="2:6" x14ac:dyDescent="0.15">
      <c r="B732" s="47">
        <v>20</v>
      </c>
      <c r="C732" s="47" t="s">
        <v>871</v>
      </c>
      <c r="D732" s="47" t="s">
        <v>919</v>
      </c>
      <c r="E732" s="47" t="s">
        <v>940</v>
      </c>
      <c r="F732" s="47">
        <v>741</v>
      </c>
    </row>
    <row r="733" spans="2:6" x14ac:dyDescent="0.15">
      <c r="B733" s="47">
        <v>20</v>
      </c>
      <c r="C733" s="47" t="s">
        <v>871</v>
      </c>
      <c r="D733" s="47" t="s">
        <v>919</v>
      </c>
      <c r="E733" s="47" t="s">
        <v>941</v>
      </c>
      <c r="F733" s="47">
        <v>742</v>
      </c>
    </row>
    <row r="734" spans="2:6" x14ac:dyDescent="0.15">
      <c r="B734" s="47">
        <v>20</v>
      </c>
      <c r="C734" s="47" t="s">
        <v>871</v>
      </c>
      <c r="D734" s="47" t="s">
        <v>919</v>
      </c>
      <c r="E734" s="47" t="s">
        <v>942</v>
      </c>
      <c r="F734" s="47">
        <v>743</v>
      </c>
    </row>
    <row r="735" spans="2:6" x14ac:dyDescent="0.15">
      <c r="B735" s="47">
        <v>20</v>
      </c>
      <c r="C735" s="47" t="s">
        <v>871</v>
      </c>
      <c r="D735" s="47" t="s">
        <v>919</v>
      </c>
      <c r="E735" s="47" t="s">
        <v>943</v>
      </c>
      <c r="F735" s="47">
        <v>744</v>
      </c>
    </row>
    <row r="736" spans="2:6" x14ac:dyDescent="0.15">
      <c r="B736" s="47">
        <v>20</v>
      </c>
      <c r="C736" s="47" t="s">
        <v>871</v>
      </c>
      <c r="D736" s="47" t="s">
        <v>919</v>
      </c>
      <c r="E736" s="47" t="s">
        <v>944</v>
      </c>
      <c r="F736" s="47">
        <v>745</v>
      </c>
    </row>
    <row r="737" spans="2:6" x14ac:dyDescent="0.15">
      <c r="B737" s="47">
        <v>20</v>
      </c>
      <c r="C737" s="47" t="s">
        <v>871</v>
      </c>
      <c r="D737" s="47" t="s">
        <v>919</v>
      </c>
      <c r="E737" s="47" t="s">
        <v>945</v>
      </c>
      <c r="F737" s="47">
        <v>746</v>
      </c>
    </row>
    <row r="738" spans="2:6" x14ac:dyDescent="0.15">
      <c r="B738" s="47"/>
      <c r="C738" s="47"/>
      <c r="D738" s="47"/>
      <c r="E738" s="47"/>
      <c r="F738" s="47"/>
    </row>
    <row r="739" spans="2:6" x14ac:dyDescent="0.15">
      <c r="B739" s="47"/>
      <c r="C739" s="47"/>
      <c r="D739" s="47"/>
      <c r="E739" s="47"/>
      <c r="F739" s="47"/>
    </row>
    <row r="740" spans="2:6" x14ac:dyDescent="0.15">
      <c r="B740" s="47">
        <v>21</v>
      </c>
      <c r="C740" s="47" t="s">
        <v>129</v>
      </c>
      <c r="D740" s="47" t="s">
        <v>761</v>
      </c>
      <c r="E740" s="47" t="s">
        <v>762</v>
      </c>
      <c r="F740" s="47">
        <v>748</v>
      </c>
    </row>
    <row r="741" spans="2:6" x14ac:dyDescent="0.15">
      <c r="B741" s="47">
        <v>21</v>
      </c>
      <c r="C741" s="47" t="s">
        <v>129</v>
      </c>
      <c r="D741" s="47" t="s">
        <v>761</v>
      </c>
      <c r="E741" s="47" t="s">
        <v>763</v>
      </c>
      <c r="F741" s="47">
        <v>749</v>
      </c>
    </row>
    <row r="742" spans="2:6" x14ac:dyDescent="0.15">
      <c r="B742" s="47">
        <v>21</v>
      </c>
      <c r="C742" s="47" t="s">
        <v>129</v>
      </c>
      <c r="D742" s="47" t="s">
        <v>761</v>
      </c>
      <c r="E742" s="47" t="s">
        <v>764</v>
      </c>
      <c r="F742" s="47">
        <v>750</v>
      </c>
    </row>
    <row r="743" spans="2:6" x14ac:dyDescent="0.15">
      <c r="B743" s="47">
        <v>21</v>
      </c>
      <c r="C743" s="47" t="s">
        <v>129</v>
      </c>
      <c r="D743" s="47" t="s">
        <v>761</v>
      </c>
      <c r="E743" s="47" t="s">
        <v>765</v>
      </c>
      <c r="F743" s="47">
        <v>751</v>
      </c>
    </row>
    <row r="744" spans="2:6" x14ac:dyDescent="0.15">
      <c r="B744" s="47">
        <v>21</v>
      </c>
      <c r="C744" s="47" t="s">
        <v>129</v>
      </c>
      <c r="D744" s="47" t="s">
        <v>761</v>
      </c>
      <c r="E744" s="47" t="s">
        <v>766</v>
      </c>
      <c r="F744" s="47">
        <v>752</v>
      </c>
    </row>
    <row r="745" spans="2:6" x14ac:dyDescent="0.15">
      <c r="B745" s="47">
        <v>21</v>
      </c>
      <c r="C745" s="47" t="s">
        <v>129</v>
      </c>
      <c r="D745" s="47" t="s">
        <v>761</v>
      </c>
      <c r="E745" s="47" t="s">
        <v>767</v>
      </c>
      <c r="F745" s="47">
        <v>753</v>
      </c>
    </row>
    <row r="746" spans="2:6" x14ac:dyDescent="0.15">
      <c r="B746" s="47">
        <v>21</v>
      </c>
      <c r="C746" s="47" t="s">
        <v>129</v>
      </c>
      <c r="D746" s="47" t="s">
        <v>761</v>
      </c>
      <c r="E746" s="47" t="s">
        <v>768</v>
      </c>
      <c r="F746" s="47">
        <v>754</v>
      </c>
    </row>
    <row r="747" spans="2:6" x14ac:dyDescent="0.15">
      <c r="B747" s="47">
        <v>21</v>
      </c>
      <c r="C747" s="47" t="s">
        <v>129</v>
      </c>
      <c r="D747" s="47" t="s">
        <v>761</v>
      </c>
      <c r="E747" s="47" t="s">
        <v>769</v>
      </c>
      <c r="F747" s="47">
        <v>755</v>
      </c>
    </row>
    <row r="748" spans="2:6" x14ac:dyDescent="0.15">
      <c r="B748" s="47">
        <v>21</v>
      </c>
      <c r="C748" s="47" t="s">
        <v>129</v>
      </c>
      <c r="D748" s="47" t="s">
        <v>761</v>
      </c>
      <c r="E748" s="47" t="s">
        <v>770</v>
      </c>
      <c r="F748" s="47">
        <v>756</v>
      </c>
    </row>
    <row r="749" spans="2:6" x14ac:dyDescent="0.15">
      <c r="B749" s="47">
        <v>21</v>
      </c>
      <c r="C749" s="47" t="s">
        <v>129</v>
      </c>
      <c r="D749" s="47" t="s">
        <v>761</v>
      </c>
      <c r="E749" s="47" t="s">
        <v>771</v>
      </c>
      <c r="F749" s="47">
        <v>757</v>
      </c>
    </row>
    <row r="750" spans="2:6" x14ac:dyDescent="0.15">
      <c r="B750" s="47">
        <v>21</v>
      </c>
      <c r="C750" s="47" t="s">
        <v>129</v>
      </c>
      <c r="D750" s="47" t="s">
        <v>761</v>
      </c>
      <c r="E750" s="47" t="s">
        <v>1193</v>
      </c>
      <c r="F750" s="47">
        <v>758</v>
      </c>
    </row>
    <row r="751" spans="2:6" x14ac:dyDescent="0.15">
      <c r="B751" s="47">
        <v>21</v>
      </c>
      <c r="C751" s="47" t="s">
        <v>129</v>
      </c>
      <c r="D751" s="47" t="s">
        <v>761</v>
      </c>
      <c r="E751" s="47" t="s">
        <v>773</v>
      </c>
      <c r="F751" s="47">
        <v>759</v>
      </c>
    </row>
    <row r="752" spans="2:6" x14ac:dyDescent="0.15">
      <c r="B752" s="47">
        <v>21</v>
      </c>
      <c r="C752" s="47" t="s">
        <v>129</v>
      </c>
      <c r="D752" s="47" t="s">
        <v>761</v>
      </c>
      <c r="E752" s="47" t="s">
        <v>774</v>
      </c>
      <c r="F752" s="47">
        <v>760</v>
      </c>
    </row>
    <row r="753" spans="2:6" x14ac:dyDescent="0.15">
      <c r="B753" s="47">
        <v>21</v>
      </c>
      <c r="C753" s="47" t="s">
        <v>129</v>
      </c>
      <c r="D753" s="47" t="s">
        <v>761</v>
      </c>
      <c r="E753" s="47" t="s">
        <v>775</v>
      </c>
      <c r="F753" s="47">
        <v>761</v>
      </c>
    </row>
    <row r="754" spans="2:6" x14ac:dyDescent="0.15">
      <c r="B754" s="47">
        <v>21</v>
      </c>
      <c r="C754" s="47" t="s">
        <v>129</v>
      </c>
      <c r="D754" s="47" t="s">
        <v>761</v>
      </c>
      <c r="E754" s="47" t="s">
        <v>776</v>
      </c>
      <c r="F754" s="47">
        <v>762</v>
      </c>
    </row>
    <row r="755" spans="2:6" x14ac:dyDescent="0.15">
      <c r="B755" s="47">
        <v>21</v>
      </c>
      <c r="C755" s="47" t="s">
        <v>129</v>
      </c>
      <c r="D755" s="47" t="s">
        <v>761</v>
      </c>
      <c r="E755" s="47" t="s">
        <v>777</v>
      </c>
      <c r="F755" s="47">
        <v>763</v>
      </c>
    </row>
    <row r="756" spans="2:6" x14ac:dyDescent="0.15">
      <c r="B756" s="47">
        <v>21</v>
      </c>
      <c r="C756" s="47" t="s">
        <v>129</v>
      </c>
      <c r="D756" s="47" t="s">
        <v>761</v>
      </c>
      <c r="E756" s="47" t="s">
        <v>778</v>
      </c>
      <c r="F756" s="47">
        <v>764</v>
      </c>
    </row>
    <row r="757" spans="2:6" x14ac:dyDescent="0.15">
      <c r="B757" s="47">
        <v>21</v>
      </c>
      <c r="C757" s="47" t="s">
        <v>129</v>
      </c>
      <c r="D757" s="47" t="s">
        <v>761</v>
      </c>
      <c r="E757" s="47" t="s">
        <v>779</v>
      </c>
      <c r="F757" s="47">
        <v>765</v>
      </c>
    </row>
    <row r="758" spans="2:6" x14ac:dyDescent="0.15">
      <c r="B758" s="47">
        <v>21</v>
      </c>
      <c r="C758" s="47" t="s">
        <v>129</v>
      </c>
      <c r="D758" s="47" t="s">
        <v>761</v>
      </c>
      <c r="E758" s="47" t="s">
        <v>780</v>
      </c>
      <c r="F758" s="47">
        <v>766</v>
      </c>
    </row>
    <row r="759" spans="2:6" x14ac:dyDescent="0.15">
      <c r="B759" s="47">
        <v>21</v>
      </c>
      <c r="C759" s="47" t="s">
        <v>129</v>
      </c>
      <c r="D759" s="47" t="s">
        <v>761</v>
      </c>
      <c r="E759" s="47" t="s">
        <v>781</v>
      </c>
      <c r="F759" s="47">
        <v>767</v>
      </c>
    </row>
    <row r="760" spans="2:6" x14ac:dyDescent="0.15">
      <c r="B760" s="47">
        <v>21</v>
      </c>
      <c r="C760" s="47" t="s">
        <v>129</v>
      </c>
      <c r="D760" s="47" t="s">
        <v>761</v>
      </c>
      <c r="E760" s="47" t="s">
        <v>782</v>
      </c>
      <c r="F760" s="47">
        <v>768</v>
      </c>
    </row>
    <row r="761" spans="2:6" x14ac:dyDescent="0.15">
      <c r="B761" s="47">
        <v>21</v>
      </c>
      <c r="C761" s="47" t="s">
        <v>129</v>
      </c>
      <c r="D761" s="47" t="s">
        <v>761</v>
      </c>
      <c r="E761" s="47" t="s">
        <v>783</v>
      </c>
      <c r="F761" s="47">
        <v>769</v>
      </c>
    </row>
    <row r="762" spans="2:6" x14ac:dyDescent="0.15">
      <c r="B762" s="47">
        <v>21</v>
      </c>
      <c r="C762" s="47" t="s">
        <v>129</v>
      </c>
      <c r="D762" s="47" t="s">
        <v>761</v>
      </c>
      <c r="E762" s="47" t="s">
        <v>784</v>
      </c>
      <c r="F762" s="47">
        <v>770</v>
      </c>
    </row>
    <row r="763" spans="2:6" x14ac:dyDescent="0.15">
      <c r="B763" s="47">
        <v>21</v>
      </c>
      <c r="C763" s="47" t="s">
        <v>129</v>
      </c>
      <c r="D763" s="47" t="s">
        <v>761</v>
      </c>
      <c r="E763" s="47" t="s">
        <v>785</v>
      </c>
      <c r="F763" s="47">
        <v>771</v>
      </c>
    </row>
    <row r="764" spans="2:6" x14ac:dyDescent="0.15">
      <c r="B764" s="47">
        <v>21</v>
      </c>
      <c r="C764" s="47" t="s">
        <v>129</v>
      </c>
      <c r="D764" s="47" t="s">
        <v>761</v>
      </c>
      <c r="E764" s="47" t="s">
        <v>786</v>
      </c>
      <c r="F764" s="47">
        <v>772</v>
      </c>
    </row>
    <row r="765" spans="2:6" x14ac:dyDescent="0.15">
      <c r="B765" s="47">
        <v>21</v>
      </c>
      <c r="C765" s="47" t="s">
        <v>129</v>
      </c>
      <c r="D765" s="47" t="s">
        <v>761</v>
      </c>
      <c r="E765" s="47" t="s">
        <v>787</v>
      </c>
      <c r="F765" s="47">
        <v>773</v>
      </c>
    </row>
    <row r="766" spans="2:6" x14ac:dyDescent="0.15">
      <c r="B766" s="47">
        <v>21</v>
      </c>
      <c r="C766" s="47" t="s">
        <v>129</v>
      </c>
      <c r="D766" s="47" t="s">
        <v>761</v>
      </c>
      <c r="E766" s="47" t="s">
        <v>788</v>
      </c>
      <c r="F766" s="47">
        <v>774</v>
      </c>
    </row>
    <row r="767" spans="2:6" x14ac:dyDescent="0.15">
      <c r="B767" s="47">
        <v>21</v>
      </c>
      <c r="C767" s="47" t="s">
        <v>129</v>
      </c>
      <c r="D767" s="47" t="s">
        <v>761</v>
      </c>
      <c r="E767" s="47" t="s">
        <v>789</v>
      </c>
      <c r="F767" s="47">
        <v>775</v>
      </c>
    </row>
    <row r="768" spans="2:6" x14ac:dyDescent="0.15">
      <c r="B768" s="47">
        <v>21</v>
      </c>
      <c r="C768" s="47" t="s">
        <v>129</v>
      </c>
      <c r="D768" s="47" t="s">
        <v>761</v>
      </c>
      <c r="E768" s="47" t="s">
        <v>790</v>
      </c>
      <c r="F768" s="47">
        <v>776</v>
      </c>
    </row>
    <row r="769" spans="2:6" x14ac:dyDescent="0.15">
      <c r="B769" s="47">
        <v>21</v>
      </c>
      <c r="C769" s="47" t="s">
        <v>129</v>
      </c>
      <c r="D769" s="47" t="s">
        <v>761</v>
      </c>
      <c r="E769" s="47" t="s">
        <v>791</v>
      </c>
      <c r="F769" s="47">
        <v>777</v>
      </c>
    </row>
    <row r="770" spans="2:6" x14ac:dyDescent="0.15">
      <c r="B770" s="47">
        <v>21</v>
      </c>
      <c r="C770" s="47" t="s">
        <v>129</v>
      </c>
      <c r="D770" s="47" t="s">
        <v>761</v>
      </c>
      <c r="E770" s="47" t="s">
        <v>792</v>
      </c>
      <c r="F770" s="47">
        <v>778</v>
      </c>
    </row>
    <row r="771" spans="2:6" x14ac:dyDescent="0.15">
      <c r="B771" s="47">
        <v>21</v>
      </c>
      <c r="C771" s="47" t="s">
        <v>129</v>
      </c>
      <c r="D771" s="47" t="s">
        <v>761</v>
      </c>
      <c r="E771" s="47" t="s">
        <v>793</v>
      </c>
      <c r="F771" s="47">
        <v>779</v>
      </c>
    </row>
    <row r="772" spans="2:6" x14ac:dyDescent="0.15">
      <c r="B772" s="47">
        <v>21</v>
      </c>
      <c r="C772" s="47" t="s">
        <v>129</v>
      </c>
      <c r="D772" s="47" t="s">
        <v>761</v>
      </c>
      <c r="E772" s="47" t="s">
        <v>794</v>
      </c>
      <c r="F772" s="47">
        <v>780</v>
      </c>
    </row>
    <row r="773" spans="2:6" x14ac:dyDescent="0.15">
      <c r="B773" s="47">
        <v>21</v>
      </c>
      <c r="C773" s="47" t="s">
        <v>129</v>
      </c>
      <c r="D773" s="47" t="s">
        <v>761</v>
      </c>
      <c r="E773" s="47" t="s">
        <v>795</v>
      </c>
      <c r="F773" s="47">
        <v>781</v>
      </c>
    </row>
    <row r="774" spans="2:6" x14ac:dyDescent="0.15">
      <c r="B774" s="47">
        <v>21</v>
      </c>
      <c r="C774" s="47" t="s">
        <v>129</v>
      </c>
      <c r="D774" s="47" t="s">
        <v>761</v>
      </c>
      <c r="E774" s="47" t="s">
        <v>796</v>
      </c>
      <c r="F774" s="47">
        <v>782</v>
      </c>
    </row>
    <row r="775" spans="2:6" x14ac:dyDescent="0.15">
      <c r="B775" s="47">
        <v>21</v>
      </c>
      <c r="C775" s="47" t="s">
        <v>129</v>
      </c>
      <c r="D775" s="47" t="s">
        <v>761</v>
      </c>
      <c r="E775" s="47" t="s">
        <v>797</v>
      </c>
      <c r="F775" s="47">
        <v>783</v>
      </c>
    </row>
    <row r="776" spans="2:6" x14ac:dyDescent="0.15">
      <c r="B776" s="47">
        <v>21</v>
      </c>
      <c r="C776" s="47" t="s">
        <v>129</v>
      </c>
      <c r="D776" s="47" t="s">
        <v>761</v>
      </c>
      <c r="E776" s="47" t="s">
        <v>798</v>
      </c>
      <c r="F776" s="47">
        <v>784</v>
      </c>
    </row>
    <row r="777" spans="2:6" x14ac:dyDescent="0.15">
      <c r="B777" s="47">
        <v>21</v>
      </c>
      <c r="C777" s="47" t="s">
        <v>129</v>
      </c>
      <c r="D777" s="47" t="s">
        <v>761</v>
      </c>
      <c r="E777" s="47" t="s">
        <v>799</v>
      </c>
      <c r="F777" s="47">
        <v>785</v>
      </c>
    </row>
    <row r="778" spans="2:6" x14ac:dyDescent="0.15">
      <c r="B778" s="47">
        <v>21</v>
      </c>
      <c r="C778" s="47" t="s">
        <v>129</v>
      </c>
      <c r="D778" s="47" t="s">
        <v>761</v>
      </c>
      <c r="E778" s="47" t="s">
        <v>800</v>
      </c>
      <c r="F778" s="47">
        <v>786</v>
      </c>
    </row>
    <row r="779" spans="2:6" x14ac:dyDescent="0.15">
      <c r="B779" s="47">
        <v>21</v>
      </c>
      <c r="C779" s="47" t="s">
        <v>129</v>
      </c>
      <c r="D779" s="47" t="s">
        <v>761</v>
      </c>
      <c r="E779" s="47" t="s">
        <v>801</v>
      </c>
      <c r="F779" s="47">
        <v>787</v>
      </c>
    </row>
    <row r="780" spans="2:6" x14ac:dyDescent="0.15">
      <c r="B780" s="47">
        <v>21</v>
      </c>
      <c r="C780" s="47" t="s">
        <v>129</v>
      </c>
      <c r="D780" s="47" t="s">
        <v>761</v>
      </c>
      <c r="E780" s="47" t="s">
        <v>802</v>
      </c>
      <c r="F780" s="47">
        <v>788</v>
      </c>
    </row>
    <row r="781" spans="2:6" x14ac:dyDescent="0.15">
      <c r="B781" s="47">
        <v>21</v>
      </c>
      <c r="C781" s="47" t="s">
        <v>129</v>
      </c>
      <c r="D781" s="47" t="s">
        <v>761</v>
      </c>
      <c r="E781" s="47" t="s">
        <v>803</v>
      </c>
      <c r="F781" s="47">
        <v>789</v>
      </c>
    </row>
    <row r="782" spans="2:6" x14ac:dyDescent="0.15">
      <c r="B782" s="47">
        <v>21</v>
      </c>
      <c r="C782" s="47" t="s">
        <v>129</v>
      </c>
      <c r="D782" s="47" t="s">
        <v>761</v>
      </c>
      <c r="E782" s="47" t="s">
        <v>804</v>
      </c>
      <c r="F782" s="47">
        <v>790</v>
      </c>
    </row>
    <row r="783" spans="2:6" x14ac:dyDescent="0.15">
      <c r="B783" s="47">
        <v>21</v>
      </c>
      <c r="C783" s="47" t="s">
        <v>129</v>
      </c>
      <c r="D783" s="47" t="s">
        <v>761</v>
      </c>
      <c r="E783" s="47" t="s">
        <v>805</v>
      </c>
      <c r="F783" s="47">
        <v>791</v>
      </c>
    </row>
    <row r="784" spans="2:6" x14ac:dyDescent="0.15">
      <c r="B784" s="47">
        <v>21</v>
      </c>
      <c r="C784" s="47" t="s">
        <v>129</v>
      </c>
      <c r="D784" s="47" t="s">
        <v>761</v>
      </c>
      <c r="E784" s="47" t="s">
        <v>806</v>
      </c>
      <c r="F784" s="47">
        <v>792</v>
      </c>
    </row>
    <row r="785" spans="2:6" x14ac:dyDescent="0.15">
      <c r="B785" s="47">
        <v>21</v>
      </c>
      <c r="C785" s="47" t="s">
        <v>129</v>
      </c>
      <c r="D785" s="47" t="s">
        <v>761</v>
      </c>
      <c r="E785" s="47" t="s">
        <v>807</v>
      </c>
      <c r="F785" s="47">
        <v>793</v>
      </c>
    </row>
    <row r="786" spans="2:6" x14ac:dyDescent="0.15">
      <c r="B786" s="47">
        <v>21</v>
      </c>
      <c r="C786" s="47" t="s">
        <v>129</v>
      </c>
      <c r="D786" s="47" t="s">
        <v>761</v>
      </c>
      <c r="E786" s="47" t="s">
        <v>808</v>
      </c>
      <c r="F786" s="47">
        <v>794</v>
      </c>
    </row>
    <row r="787" spans="2:6" x14ac:dyDescent="0.15">
      <c r="B787" s="47">
        <v>21</v>
      </c>
      <c r="C787" s="47" t="s">
        <v>129</v>
      </c>
      <c r="D787" s="47" t="s">
        <v>761</v>
      </c>
      <c r="E787" s="47" t="s">
        <v>809</v>
      </c>
      <c r="F787" s="47">
        <v>795</v>
      </c>
    </row>
    <row r="788" spans="2:6" x14ac:dyDescent="0.15">
      <c r="B788" s="47">
        <v>21</v>
      </c>
      <c r="C788" s="47" t="s">
        <v>129</v>
      </c>
      <c r="D788" s="47" t="s">
        <v>761</v>
      </c>
      <c r="E788" s="47" t="s">
        <v>810</v>
      </c>
      <c r="F788" s="47">
        <v>796</v>
      </c>
    </row>
    <row r="789" spans="2:6" x14ac:dyDescent="0.15">
      <c r="B789" s="47">
        <v>21</v>
      </c>
      <c r="C789" s="47" t="s">
        <v>129</v>
      </c>
      <c r="D789" s="47" t="s">
        <v>761</v>
      </c>
      <c r="E789" s="47" t="s">
        <v>811</v>
      </c>
      <c r="F789" s="47">
        <v>797</v>
      </c>
    </row>
    <row r="790" spans="2:6" x14ac:dyDescent="0.15">
      <c r="B790" s="47">
        <v>21</v>
      </c>
      <c r="C790" s="47" t="s">
        <v>129</v>
      </c>
      <c r="D790" s="47" t="s">
        <v>761</v>
      </c>
      <c r="E790" s="47" t="s">
        <v>812</v>
      </c>
      <c r="F790" s="47">
        <v>798</v>
      </c>
    </row>
    <row r="791" spans="2:6" x14ac:dyDescent="0.15">
      <c r="B791" s="47">
        <v>21</v>
      </c>
      <c r="C791" s="47" t="s">
        <v>129</v>
      </c>
      <c r="D791" s="47" t="s">
        <v>761</v>
      </c>
      <c r="E791" s="47" t="s">
        <v>813</v>
      </c>
      <c r="F791" s="47">
        <v>799</v>
      </c>
    </row>
    <row r="792" spans="2:6" x14ac:dyDescent="0.15">
      <c r="B792" s="47">
        <v>21</v>
      </c>
      <c r="C792" s="47" t="s">
        <v>129</v>
      </c>
      <c r="D792" s="47" t="s">
        <v>761</v>
      </c>
      <c r="E792" s="47" t="s">
        <v>814</v>
      </c>
      <c r="F792" s="47">
        <v>800</v>
      </c>
    </row>
    <row r="793" spans="2:6" x14ac:dyDescent="0.15">
      <c r="B793" s="47"/>
      <c r="C793" s="47"/>
      <c r="D793" s="47"/>
      <c r="E793" s="47"/>
      <c r="F793" s="47"/>
    </row>
    <row r="794" spans="2:6" x14ac:dyDescent="0.15">
      <c r="B794" s="47"/>
      <c r="C794" s="47"/>
      <c r="D794" s="47"/>
      <c r="E794" s="47"/>
      <c r="F794" s="47"/>
    </row>
    <row r="795" spans="2:6" x14ac:dyDescent="0.15">
      <c r="B795" s="47"/>
      <c r="C795" s="47"/>
      <c r="D795" s="47"/>
      <c r="E795" s="47"/>
      <c r="F795" s="47"/>
    </row>
    <row r="796" spans="2:6" x14ac:dyDescent="0.15">
      <c r="B796" s="47"/>
      <c r="C796" s="47"/>
      <c r="D796" s="47"/>
      <c r="E796" s="47"/>
      <c r="F796" s="47"/>
    </row>
    <row r="797" spans="2:6" x14ac:dyDescent="0.15">
      <c r="B797" s="47"/>
      <c r="C797" s="47"/>
      <c r="D797" s="47"/>
      <c r="E797" s="47"/>
      <c r="F797" s="47"/>
    </row>
  </sheetData>
  <sheetProtection sheet="1" objects="1" scenarios="1" selectLockedCells="1" selectUnlockedCells="1"/>
  <mergeCells count="46">
    <mergeCell ref="D67:E67"/>
    <mergeCell ref="F67:H67"/>
    <mergeCell ref="J67:J68"/>
    <mergeCell ref="F68:G68"/>
    <mergeCell ref="H68:I68"/>
    <mergeCell ref="I63:J64"/>
    <mergeCell ref="AA32:AA33"/>
    <mergeCell ref="AB32:AD32"/>
    <mergeCell ref="AE32:AG32"/>
    <mergeCell ref="AH32:AI32"/>
    <mergeCell ref="R57:S57"/>
    <mergeCell ref="U57:V57"/>
    <mergeCell ref="I58:J59"/>
    <mergeCell ref="R58:S58"/>
    <mergeCell ref="U58:V58"/>
    <mergeCell ref="C55:C56"/>
    <mergeCell ref="H55:H56"/>
    <mergeCell ref="R56:S56"/>
    <mergeCell ref="U56:V56"/>
    <mergeCell ref="AA9:AA10"/>
    <mergeCell ref="AB9:AD9"/>
    <mergeCell ref="AE9:AG9"/>
    <mergeCell ref="AH9:AI9"/>
    <mergeCell ref="D31:J32"/>
    <mergeCell ref="M32:O32"/>
    <mergeCell ref="Q32:Q33"/>
    <mergeCell ref="R32:T32"/>
    <mergeCell ref="U32:W32"/>
    <mergeCell ref="X32:Y32"/>
    <mergeCell ref="M9:O9"/>
    <mergeCell ref="Q9:Q10"/>
    <mergeCell ref="R9:T9"/>
    <mergeCell ref="U9:W9"/>
    <mergeCell ref="X9:Y9"/>
    <mergeCell ref="B7:C7"/>
    <mergeCell ref="E7:F7"/>
    <mergeCell ref="I7:J7"/>
    <mergeCell ref="Q7:X8"/>
    <mergeCell ref="AA7:AH8"/>
    <mergeCell ref="E2:J2"/>
    <mergeCell ref="B4:E4"/>
    <mergeCell ref="B5:D5"/>
    <mergeCell ref="I5:J5"/>
    <mergeCell ref="B6:C6"/>
    <mergeCell ref="E6:F6"/>
    <mergeCell ref="I6:J6"/>
  </mergeCells>
  <phoneticPr fontId="2"/>
  <conditionalFormatting sqref="A1:AO1 AK2:AK3 AM2:AM3">
    <cfRule type="expression" dxfId="98" priority="39" stopIfTrue="1">
      <formula>#REF!=""</formula>
    </cfRule>
  </conditionalFormatting>
  <conditionalFormatting sqref="B5 E5:F5 I5:I7 B7 D7:E7">
    <cfRule type="expression" dxfId="97" priority="25">
      <formula>B5&lt;&gt;""</formula>
    </cfRule>
  </conditionalFormatting>
  <conditionalFormatting sqref="C11:F11">
    <cfRule type="expression" dxfId="96" priority="11" stopIfTrue="1">
      <formula>AND($C12&gt;0,$C11="")</formula>
    </cfRule>
  </conditionalFormatting>
  <conditionalFormatting sqref="C40:F40">
    <cfRule type="expression" dxfId="95" priority="10" stopIfTrue="1">
      <formula>AND($C41&gt;0,$C40="")</formula>
    </cfRule>
  </conditionalFormatting>
  <conditionalFormatting sqref="C42:F42">
    <cfRule type="expression" dxfId="94" priority="8" stopIfTrue="1">
      <formula>AND($C43&gt;0,$C42="")</formula>
    </cfRule>
  </conditionalFormatting>
  <conditionalFormatting sqref="C44:F44">
    <cfRule type="expression" dxfId="93" priority="9" stopIfTrue="1">
      <formula>AND($C45&gt;0,$C44="")</formula>
    </cfRule>
  </conditionalFormatting>
  <conditionalFormatting sqref="D13:F13 D15:F15 D17:F17 D19:F19 C21:F21 C23:F23 C25:F25 C27:F27 C29:F29 C34:F34 C36:F36 C38:F38 C46:F46 C48:F48 C50:F50 C52:F52">
    <cfRule type="expression" dxfId="92" priority="40" stopIfTrue="1">
      <formula>AND($C14&gt;0,$C13="")</formula>
    </cfRule>
  </conditionalFormatting>
  <conditionalFormatting sqref="G11:G30">
    <cfRule type="containsBlanks" dxfId="91" priority="35">
      <formula>LEN(TRIM(G11))=0</formula>
    </cfRule>
  </conditionalFormatting>
  <conditionalFormatting sqref="G34:G38 G44 G46 G48 G50 G52 G11:G30">
    <cfRule type="expression" dxfId="90" priority="45" stopIfTrue="1">
      <formula>AND($C12&gt;0,G11="")</formula>
    </cfRule>
  </conditionalFormatting>
  <conditionalFormatting sqref="G34:G53">
    <cfRule type="containsBlanks" dxfId="89" priority="36">
      <formula>LEN(TRIM(G34))=0</formula>
    </cfRule>
  </conditionalFormatting>
  <conditionalFormatting sqref="G40">
    <cfRule type="expression" dxfId="88" priority="37" stopIfTrue="1">
      <formula>AND($C41&gt;0,G40="")</formula>
    </cfRule>
  </conditionalFormatting>
  <conditionalFormatting sqref="G42">
    <cfRule type="expression" dxfId="87" priority="34" stopIfTrue="1">
      <formula>AND($C53&gt;0,G42="")</formula>
    </cfRule>
    <cfRule type="expression" dxfId="86" priority="26" stopIfTrue="1">
      <formula>AND($C43&gt;0,G42="")</formula>
    </cfRule>
  </conditionalFormatting>
  <conditionalFormatting sqref="G44 G46">
    <cfRule type="expression" dxfId="85" priority="53" stopIfTrue="1">
      <formula>AND(#REF!&gt;0,G44="")</formula>
    </cfRule>
  </conditionalFormatting>
  <conditionalFormatting sqref="G48 G39:G40">
    <cfRule type="expression" dxfId="84" priority="51" stopIfTrue="1">
      <formula>AND(#REF!&gt;0,G39="")</formula>
    </cfRule>
  </conditionalFormatting>
  <conditionalFormatting sqref="G50">
    <cfRule type="expression" dxfId="83" priority="52" stopIfTrue="1">
      <formula>AND($D73&gt;0,G50="")</formula>
    </cfRule>
  </conditionalFormatting>
  <conditionalFormatting sqref="G52">
    <cfRule type="expression" dxfId="82" priority="50" stopIfTrue="1">
      <formula>AND(#REF!&gt;0,G52="")</formula>
    </cfRule>
  </conditionalFormatting>
  <conditionalFormatting sqref="J62">
    <cfRule type="expression" dxfId="81" priority="57" stopIfTrue="1">
      <formula>AND(#REF!&gt;0,J62="")</formula>
    </cfRule>
  </conditionalFormatting>
  <conditionalFormatting sqref="M11:O30 M34:O53">
    <cfRule type="expression" dxfId="80" priority="6">
      <formula>$C11&lt;&gt;""</formula>
    </cfRule>
  </conditionalFormatting>
  <conditionalFormatting sqref="N11:O30 N34:O53">
    <cfRule type="expression" dxfId="79" priority="5">
      <formula>AND($M11&lt;&gt;"",N11="")</formula>
    </cfRule>
  </conditionalFormatting>
  <conditionalFormatting sqref="Q57:Q58">
    <cfRule type="expression" dxfId="78" priority="54" stopIfTrue="1">
      <formula>AND($G$59&gt;0,$Q57="")</formula>
    </cfRule>
  </conditionalFormatting>
  <conditionalFormatting sqref="R11:R30 R34:R41 R50:R53">
    <cfRule type="expression" dxfId="77" priority="47" stopIfTrue="1">
      <formula>R11=X11</formula>
    </cfRule>
    <cfRule type="expression" dxfId="76" priority="46" stopIfTrue="1">
      <formula>R11=""</formula>
    </cfRule>
  </conditionalFormatting>
  <conditionalFormatting sqref="R42:R49">
    <cfRule type="expression" dxfId="75" priority="31" stopIfTrue="1">
      <formula>R42=X42</formula>
    </cfRule>
    <cfRule type="expression" dxfId="74" priority="30" stopIfTrue="1">
      <formula>R42=""</formula>
    </cfRule>
  </conditionalFormatting>
  <conditionalFormatting sqref="R57:S58 U57:V58">
    <cfRule type="expression" dxfId="73" priority="2">
      <formula>$Q57&lt;&gt;""</formula>
    </cfRule>
  </conditionalFormatting>
  <conditionalFormatting sqref="R11:W30 R34:W53">
    <cfRule type="expression" dxfId="72" priority="44">
      <formula>$H11&lt;&gt;""</formula>
    </cfRule>
  </conditionalFormatting>
  <conditionalFormatting sqref="S11:S30 V11:V30 S34:S53 V34:V53">
    <cfRule type="expression" dxfId="71" priority="41" stopIfTrue="1">
      <formula>AND(S11="",OR($H11="１００Ｍ",$H11="２００Ｍ",$H11="１００ＭＨ",$H11="１１０ＭＨ",$H11="走幅跳"))</formula>
    </cfRule>
  </conditionalFormatting>
  <conditionalFormatting sqref="S11:S30 V11:V30 AC11:AC30 AF11:AF30 S34:S53 V34:V53 AC34:AC53 AF34:AF53">
    <cfRule type="expression" priority="3" stopIfTrue="1">
      <formula>R11=""</formula>
    </cfRule>
  </conditionalFormatting>
  <conditionalFormatting sqref="T11:T30 W11:W30 T34:T53 W34:W53">
    <cfRule type="expression" priority="7" stopIfTrue="1">
      <formula>R11=""</formula>
    </cfRule>
  </conditionalFormatting>
  <conditionalFormatting sqref="T11:T30 W11:W30">
    <cfRule type="expression" dxfId="70" priority="42" stopIfTrue="1">
      <formula>AND(T11="",R11&gt;0)</formula>
    </cfRule>
  </conditionalFormatting>
  <conditionalFormatting sqref="T34:T53 W34:W53">
    <cfRule type="expression" dxfId="69" priority="29" stopIfTrue="1">
      <formula>AND(T34="",R34&gt;0)</formula>
    </cfRule>
  </conditionalFormatting>
  <conditionalFormatting sqref="T57:T58 W57:W58">
    <cfRule type="expression" dxfId="68" priority="1">
      <formula>AND(R57&lt;&gt;"",T57="")</formula>
    </cfRule>
  </conditionalFormatting>
  <conditionalFormatting sqref="U11:U30 U34:U41 U50:U53">
    <cfRule type="expression" dxfId="67" priority="48" stopIfTrue="1">
      <formula>U11=""</formula>
    </cfRule>
    <cfRule type="expression" dxfId="66" priority="49" stopIfTrue="1">
      <formula>U11=X11</formula>
    </cfRule>
  </conditionalFormatting>
  <conditionalFormatting sqref="U42:U49">
    <cfRule type="expression" dxfId="65" priority="33" stopIfTrue="1">
      <formula>U42=X42</formula>
    </cfRule>
    <cfRule type="expression" dxfId="64" priority="32" stopIfTrue="1">
      <formula>U42=""</formula>
    </cfRule>
  </conditionalFormatting>
  <conditionalFormatting sqref="AB11:AB30 AB34:AB41 AB50:AB53">
    <cfRule type="expression" dxfId="63" priority="21" stopIfTrue="1">
      <formula>AB11=""</formula>
    </cfRule>
    <cfRule type="expression" dxfId="62" priority="43" stopIfTrue="1">
      <formula>AB11=AH11</formula>
    </cfRule>
  </conditionalFormatting>
  <conditionalFormatting sqref="AB42:AB49">
    <cfRule type="expression" dxfId="61" priority="15" stopIfTrue="1">
      <formula>AB42=AH42</formula>
    </cfRule>
    <cfRule type="expression" dxfId="60" priority="14" stopIfTrue="1">
      <formula>AB42=""</formula>
    </cfRule>
  </conditionalFormatting>
  <conditionalFormatting sqref="AB11:AG30 AB34:AG53">
    <cfRule type="expression" dxfId="59" priority="20">
      <formula>$I11&lt;&gt;""</formula>
    </cfRule>
  </conditionalFormatting>
  <conditionalFormatting sqref="AC11:AC30 AF11:AF30 AC34:AC53 AF34:AF53">
    <cfRule type="expression" dxfId="58" priority="4">
      <formula>AND(AC11="",OR($I11="１００Ｍ",$I11="２００Ｍ",$I11="１００ＭＨ",$I11="１１０ＭＨ",$I11="走幅跳"))</formula>
    </cfRule>
  </conditionalFormatting>
  <conditionalFormatting sqref="AD11:AD30 AG11:AG30">
    <cfRule type="expression" dxfId="57" priority="19" stopIfTrue="1">
      <formula>AND(AD11="",AB11&gt;0)</formula>
    </cfRule>
    <cfRule type="expression" priority="18" stopIfTrue="1">
      <formula>AB11=""</formula>
    </cfRule>
  </conditionalFormatting>
  <conditionalFormatting sqref="AD34:AD53 AG34:AG53">
    <cfRule type="expression" dxfId="56" priority="13" stopIfTrue="1">
      <formula>AND(AD34="",AB34&gt;0)</formula>
    </cfRule>
    <cfRule type="expression" priority="12" stopIfTrue="1">
      <formula>AB34=""</formula>
    </cfRule>
  </conditionalFormatting>
  <conditionalFormatting sqref="AE11:AE30 AE34:AE41 AE50:AE53">
    <cfRule type="expression" dxfId="55" priority="23" stopIfTrue="1">
      <formula>AE11=AH11</formula>
    </cfRule>
    <cfRule type="expression" dxfId="54" priority="22" stopIfTrue="1">
      <formula>AE11=""</formula>
    </cfRule>
  </conditionalFormatting>
  <conditionalFormatting sqref="AE42:AE49">
    <cfRule type="expression" dxfId="53" priority="17" stopIfTrue="1">
      <formula>AE42=AH42</formula>
    </cfRule>
    <cfRule type="expression" dxfId="52" priority="16" stopIfTrue="1">
      <formula>AE42=""</formula>
    </cfRule>
  </conditionalFormatting>
  <conditionalFormatting sqref="AH2:AI2">
    <cfRule type="expression" dxfId="51" priority="56">
      <formula>AND(#REF!="",#REF!="")</formula>
    </cfRule>
  </conditionalFormatting>
  <conditionalFormatting sqref="AJ2:AJ5">
    <cfRule type="expression" dxfId="50" priority="55">
      <formula>AND(#REF!="",#REF!="")</formula>
    </cfRule>
  </conditionalFormatting>
  <dataValidations count="22">
    <dataValidation type="list" allowBlank="1" showInputMessage="1" sqref="H62:H65 H69:H70" xr:uid="{00000000-0002-0000-0100-000000000000}">
      <formula1>$AB$80:$AB$89</formula1>
    </dataValidation>
    <dataValidation type="list" imeMode="on" allowBlank="1" showInputMessage="1" sqref="B5:D5" xr:uid="{00000000-0002-0000-0100-000001000000}">
      <formula1>$E$80:$E$797</formula1>
    </dataValidation>
    <dataValidation type="list" allowBlank="1" showInputMessage="1" sqref="B7" xr:uid="{00000000-0002-0000-0100-000002000000}">
      <formula1>$M$80:$M$92</formula1>
    </dataValidation>
    <dataValidation type="list" imeMode="halfAlpha" allowBlank="1" showInputMessage="1" showErrorMessage="1" sqref="G11:G30 G34:G53" xr:uid="{00000000-0002-0000-0100-000003000000}">
      <formula1>$Q$85:$Q$92</formula1>
    </dataValidation>
    <dataValidation type="list" allowBlank="1" showInputMessage="1" showErrorMessage="1" sqref="T34:T53 W34:W53 W11:W30 AD11:AD30 AD34:AD53 AG34:AG53 AG11:AG30 T11:T30 W57:W58 W62 T57:T58 T62" xr:uid="{00000000-0002-0000-0100-000004000000}">
      <formula1>$R$80:$R$84</formula1>
    </dataValidation>
    <dataValidation type="list" allowBlank="1" showInputMessage="1" showErrorMessage="1" sqref="AA34:AA53 Q34:Q53 AA11:AA30 Q57:Q58 Q11:Q30 J62" xr:uid="{00000000-0002-0000-0100-000005000000}">
      <formula1>$Q$80:$Q$83</formula1>
    </dataValidation>
    <dataValidation type="list" allowBlank="1" showInputMessage="1" sqref="D7" xr:uid="{00000000-0002-0000-0100-000006000000}">
      <formula1>$N$80:$N$102</formula1>
    </dataValidation>
    <dataValidation type="list" allowBlank="1" showInputMessage="1" sqref="F68" xr:uid="{00000000-0002-0000-0100-000007000000}">
      <formula1>$U$89:$U$98</formula1>
    </dataValidation>
    <dataValidation type="list" allowBlank="1" showInputMessage="1" sqref="E5" xr:uid="{00000000-0002-0000-0100-000008000000}">
      <formula1>$U$99:$U$109</formula1>
    </dataValidation>
    <dataValidation type="list" allowBlank="1" showInputMessage="1" sqref="D62:E64" xr:uid="{00000000-0002-0000-0100-000009000000}">
      <formula1>$X$80:$X$101</formula1>
    </dataValidation>
    <dataValidation type="list" allowBlank="1" showInputMessage="1" sqref="D69:E70 D65:E65" xr:uid="{00000000-0002-0000-0100-00000A000000}">
      <formula1>$X$81:$X$98</formula1>
    </dataValidation>
    <dataValidation type="list" allowBlank="1" showInputMessage="1" showErrorMessage="1" sqref="J11:J30 J34:J53" xr:uid="{00000000-0002-0000-0100-00000B000000}">
      <formula1>$H$110:$H$111</formula1>
    </dataValidation>
    <dataValidation type="list" allowBlank="1" showInputMessage="1" showErrorMessage="1" sqref="K13:L30 K35:L53" xr:uid="{00000000-0002-0000-0100-00000C000000}">
      <formula1>$S$80:$S$82</formula1>
    </dataValidation>
    <dataValidation type="list" allowBlank="1" showInputMessage="1" showErrorMessage="1" sqref="I6" xr:uid="{00000000-0002-0000-0100-00000D000000}">
      <formula1>$U$81:$U$85</formula1>
    </dataValidation>
    <dataValidation type="list" allowBlank="1" showInputMessage="1" showErrorMessage="1" sqref="H34:I53" xr:uid="{00000000-0002-0000-0100-00000E000000}">
      <formula1>$H$96:$H$108</formula1>
    </dataValidation>
    <dataValidation type="list" allowBlank="1" showInputMessage="1" showErrorMessage="1" sqref="H11:I30" xr:uid="{00000000-0002-0000-0100-00000F000000}">
      <formula1>$H$80:$H$93</formula1>
    </dataValidation>
    <dataValidation type="list" allowBlank="1" showInputMessage="1" sqref="G69:G70 G62:G65 G79:G80" xr:uid="{00000000-0002-0000-0100-000010000000}">
      <formula1>"A,B,S,無"</formula1>
    </dataValidation>
    <dataValidation type="list" allowBlank="1" showInputMessage="1" sqref="F69:F70 F62:F65" xr:uid="{00000000-0002-0000-0100-000011000000}">
      <formula1>"無,有"</formula1>
    </dataValidation>
    <dataValidation imeMode="on" allowBlank="1" showInputMessage="1" showErrorMessage="1" sqref="I5 B6 D6:E6" xr:uid="{00000000-0002-0000-0100-000012000000}"/>
    <dataValidation imeMode="hiragana" allowBlank="1" showInputMessage="1" showErrorMessage="1" sqref="C53:D53 E7" xr:uid="{00000000-0002-0000-0100-000013000000}"/>
    <dataValidation imeMode="halfKatakana" allowBlank="1" showInputMessage="1" showErrorMessage="1" sqref="E11:F30 E34:F53" xr:uid="{00000000-0002-0000-0100-000014000000}"/>
    <dataValidation imeMode="halfAlpha" allowBlank="1" showInputMessage="1" showErrorMessage="1" sqref="M34:O53 X57:X58 Z11:Z53 Z57:Z58 S62 AB34:AB53 AE34:AE53 AB11:AB30 AH34:AI53 AE11:AE30 U34:V53 M11:O30 R57:S58 X62:Z62 U57:V58 U62:V62 X11:Y30 R11:S30 U11:V30 R34:S53 X34:Y53 AH11:AI30" xr:uid="{00000000-0002-0000-0100-000015000000}"/>
  </dataValidations>
  <printOptions horizontalCentered="1"/>
  <pageMargins left="0.78740157480314965" right="0.39370078740157483" top="0.39370078740157483" bottom="0.39370078740157483" header="0.39370078740157483" footer="0.39370078740157483"/>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FF99"/>
  </sheetPr>
  <dimension ref="A1:AX797"/>
  <sheetViews>
    <sheetView showGridLines="0" showZeros="0" zoomScaleNormal="100" zoomScaleSheetLayoutView="100" workbookViewId="0">
      <pane xSplit="3" topLeftCell="D1" activePane="topRight" state="frozen"/>
      <selection pane="topRight" activeCell="B5" sqref="B5:D5"/>
    </sheetView>
  </sheetViews>
  <sheetFormatPr defaultColWidth="9" defaultRowHeight="13.5" x14ac:dyDescent="0.15"/>
  <cols>
    <col min="1" max="1" width="2.25" style="55" bestFit="1" customWidth="1"/>
    <col min="2" max="2" width="4.5" style="96" customWidth="1"/>
    <col min="3" max="6" width="9.625" style="2" customWidth="1"/>
    <col min="7" max="7" width="6.625" style="2" customWidth="1"/>
    <col min="8" max="9" width="11.625" style="2" customWidth="1"/>
    <col min="10" max="10" width="8.5" style="2" customWidth="1"/>
    <col min="11" max="11" width="2.125" style="2" customWidth="1"/>
    <col min="12" max="12" width="2.5" style="2" customWidth="1"/>
    <col min="13" max="13" width="6.625" style="2" customWidth="1"/>
    <col min="14" max="15" width="3.75" style="2" customWidth="1"/>
    <col min="16" max="16" width="6.625" style="86" customWidth="1"/>
    <col min="17" max="17" width="4.375" style="2" customWidth="1"/>
    <col min="18" max="18" width="8.625" style="2" customWidth="1"/>
    <col min="19" max="20" width="4.625" style="2" customWidth="1"/>
    <col min="21" max="21" width="8.625" style="2" customWidth="1"/>
    <col min="22" max="23" width="4.625" style="2" customWidth="1"/>
    <col min="24" max="24" width="8.625" style="2" customWidth="1"/>
    <col min="25" max="25" width="4.625" style="2" customWidth="1"/>
    <col min="26" max="26" width="6.625" style="86" customWidth="1"/>
    <col min="27" max="27" width="4.375" style="2" customWidth="1"/>
    <col min="28" max="28" width="8.625" style="2" customWidth="1"/>
    <col min="29" max="30" width="4.625" style="2" customWidth="1"/>
    <col min="31" max="31" width="8.625" style="2" customWidth="1"/>
    <col min="32" max="33" width="4.625" style="2" customWidth="1"/>
    <col min="34" max="34" width="8.625" style="2" customWidth="1"/>
    <col min="35" max="35" width="4.625" style="2" customWidth="1"/>
    <col min="36" max="36" width="3.125" style="2" hidden="1" customWidth="1"/>
    <col min="37" max="37" width="10.875" style="6" hidden="1" customWidth="1"/>
    <col min="38" max="39" width="16.375" style="2" hidden="1" customWidth="1"/>
    <col min="40" max="40" width="14.125" style="2" hidden="1" customWidth="1"/>
    <col min="41" max="41" width="2.875" style="2" hidden="1" customWidth="1"/>
    <col min="42" max="42" width="2.375" style="6" hidden="1" customWidth="1"/>
    <col min="43" max="43" width="6" style="6" hidden="1" customWidth="1"/>
    <col min="44" max="44" width="7" style="6" hidden="1" customWidth="1"/>
    <col min="45" max="45" width="2.375" style="6" hidden="1" customWidth="1"/>
    <col min="46" max="46" width="6" style="6" hidden="1" customWidth="1"/>
    <col min="47" max="47" width="7" style="6" hidden="1" customWidth="1"/>
    <col min="48" max="48" width="5.375" style="6" hidden="1" customWidth="1"/>
    <col min="49" max="49" width="9" style="2"/>
    <col min="50" max="50" width="93.625" style="2" customWidth="1"/>
    <col min="51" max="16384" width="9" style="2"/>
  </cols>
  <sheetData>
    <row r="1" spans="1:50" ht="9" customHeight="1" x14ac:dyDescent="0.15">
      <c r="A1" s="76"/>
      <c r="B1" s="76"/>
      <c r="C1" s="76"/>
      <c r="D1" s="76"/>
      <c r="E1" s="76"/>
      <c r="F1" s="76"/>
      <c r="G1" s="76"/>
      <c r="H1" s="76"/>
      <c r="I1" s="76"/>
      <c r="J1" s="76"/>
      <c r="K1" s="76"/>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7"/>
      <c r="AQ1" s="207"/>
      <c r="AR1" s="207"/>
      <c r="AS1" s="207"/>
      <c r="AT1" s="207"/>
      <c r="AU1" s="207"/>
      <c r="AV1" s="207"/>
      <c r="AW1" s="208"/>
      <c r="AX1" s="208"/>
    </row>
    <row r="2" spans="1:50" ht="18.75" x14ac:dyDescent="0.15">
      <c r="A2" s="77"/>
      <c r="B2" s="171"/>
      <c r="C2" s="171"/>
      <c r="D2" s="387" t="s">
        <v>1127</v>
      </c>
      <c r="E2" s="534" t="s">
        <v>1130</v>
      </c>
      <c r="F2" s="534"/>
      <c r="G2" s="534"/>
      <c r="H2" s="534"/>
      <c r="I2" s="534"/>
      <c r="J2" s="534"/>
      <c r="K2" s="213"/>
      <c r="L2" s="483" t="s">
        <v>1150</v>
      </c>
      <c r="M2" s="360" t="s">
        <v>1151</v>
      </c>
      <c r="N2" s="365"/>
      <c r="O2" s="365"/>
      <c r="P2" s="366"/>
      <c r="Q2" s="367"/>
      <c r="R2" s="367"/>
      <c r="S2" s="367"/>
      <c r="T2" s="367"/>
      <c r="U2" s="368"/>
      <c r="V2" s="202"/>
      <c r="W2" s="202"/>
      <c r="X2" s="203"/>
      <c r="Y2" s="203"/>
      <c r="Z2" s="326"/>
      <c r="AA2" s="203"/>
      <c r="AB2" s="203"/>
      <c r="AC2" s="203"/>
      <c r="AD2" s="203"/>
      <c r="AE2" s="203"/>
      <c r="AF2" s="203"/>
      <c r="AG2" s="203"/>
      <c r="AH2" s="203"/>
      <c r="AI2" s="203"/>
      <c r="AJ2" s="222"/>
      <c r="AK2" s="228"/>
      <c r="AL2" s="208"/>
      <c r="AM2" s="229"/>
      <c r="AN2" s="208"/>
      <c r="AO2" s="208"/>
      <c r="AP2" s="207"/>
      <c r="AQ2" s="207"/>
      <c r="AR2" s="207"/>
      <c r="AS2" s="207"/>
      <c r="AT2" s="207"/>
      <c r="AU2" s="207"/>
      <c r="AV2" s="207"/>
      <c r="AW2" s="208"/>
      <c r="AX2" s="208"/>
    </row>
    <row r="3" spans="1:50" s="48" customFormat="1" ht="3" customHeight="1" x14ac:dyDescent="0.15">
      <c r="A3" s="78"/>
      <c r="K3" s="85"/>
      <c r="L3" s="204"/>
      <c r="M3" s="204"/>
      <c r="N3" s="204"/>
      <c r="O3" s="204"/>
      <c r="P3" s="320"/>
      <c r="Q3" s="204"/>
      <c r="R3" s="204"/>
      <c r="S3" s="204"/>
      <c r="T3" s="204"/>
      <c r="U3" s="204"/>
      <c r="V3" s="204"/>
      <c r="W3" s="204"/>
      <c r="X3" s="204"/>
      <c r="Y3" s="204"/>
      <c r="Z3" s="320"/>
      <c r="AA3" s="204"/>
      <c r="AB3" s="204"/>
      <c r="AC3" s="204"/>
      <c r="AD3" s="204"/>
      <c r="AE3" s="204"/>
      <c r="AF3" s="204"/>
      <c r="AG3" s="204"/>
      <c r="AH3" s="204"/>
      <c r="AI3" s="204"/>
      <c r="AJ3" s="222"/>
      <c r="AK3" s="230"/>
      <c r="AL3" s="231"/>
      <c r="AM3" s="232"/>
      <c r="AN3" s="231"/>
      <c r="AO3" s="231"/>
      <c r="AP3" s="233"/>
      <c r="AQ3" s="233"/>
      <c r="AR3" s="233"/>
      <c r="AS3" s="233"/>
      <c r="AT3" s="233"/>
      <c r="AU3" s="233"/>
      <c r="AV3" s="233"/>
      <c r="AW3" s="231"/>
      <c r="AX3" s="231"/>
    </row>
    <row r="4" spans="1:50" s="3" customFormat="1" ht="9.9499999999999993" customHeight="1" x14ac:dyDescent="0.15">
      <c r="A4" s="77"/>
      <c r="B4" s="535" t="s">
        <v>1001</v>
      </c>
      <c r="C4" s="536"/>
      <c r="D4" s="536"/>
      <c r="E4" s="537"/>
      <c r="F4" s="258" t="s">
        <v>1002</v>
      </c>
      <c r="G4" s="85"/>
      <c r="H4" s="85"/>
      <c r="I4" s="85"/>
      <c r="J4" s="85"/>
      <c r="K4" s="85"/>
      <c r="L4" s="204"/>
      <c r="M4" s="202"/>
      <c r="N4" s="204"/>
      <c r="O4" s="204"/>
      <c r="P4" s="320"/>
      <c r="Q4" s="205"/>
      <c r="R4" s="205"/>
      <c r="S4" s="205"/>
      <c r="T4" s="205"/>
      <c r="U4" s="205"/>
      <c r="V4" s="205"/>
      <c r="W4" s="205"/>
      <c r="X4" s="205"/>
      <c r="Y4" s="205"/>
      <c r="Z4" s="327"/>
      <c r="AA4" s="205"/>
      <c r="AB4" s="205"/>
      <c r="AC4" s="205"/>
      <c r="AD4" s="205"/>
      <c r="AE4" s="205"/>
      <c r="AF4" s="205"/>
      <c r="AG4" s="205"/>
      <c r="AH4" s="205"/>
      <c r="AI4" s="205"/>
      <c r="AJ4" s="222"/>
      <c r="AK4" s="223"/>
      <c r="AL4" s="205"/>
      <c r="AM4" s="205"/>
      <c r="AN4" s="205"/>
      <c r="AO4" s="205"/>
      <c r="AP4" s="223"/>
      <c r="AQ4" s="223"/>
      <c r="AR4" s="223"/>
      <c r="AS4" s="223"/>
      <c r="AT4" s="223"/>
      <c r="AU4" s="223"/>
      <c r="AV4" s="223"/>
      <c r="AW4" s="205"/>
      <c r="AX4" s="205"/>
    </row>
    <row r="5" spans="1:50" s="3" customFormat="1" ht="15.95" customHeight="1" x14ac:dyDescent="0.2">
      <c r="A5" s="77"/>
      <c r="B5" s="538"/>
      <c r="C5" s="539"/>
      <c r="D5" s="540"/>
      <c r="E5" s="162"/>
      <c r="F5" s="161"/>
      <c r="H5" s="160" t="s">
        <v>1131</v>
      </c>
      <c r="I5" s="541"/>
      <c r="J5" s="542"/>
      <c r="K5" s="85"/>
      <c r="L5" s="204"/>
      <c r="M5" s="360" t="s">
        <v>1152</v>
      </c>
      <c r="N5" s="361"/>
      <c r="O5" s="361"/>
      <c r="P5" s="362"/>
      <c r="Q5" s="363"/>
      <c r="R5" s="363"/>
      <c r="S5" s="363"/>
      <c r="T5" s="363"/>
      <c r="U5" s="363"/>
      <c r="V5" s="364"/>
      <c r="W5" s="204"/>
      <c r="X5" s="204"/>
      <c r="Y5" s="204"/>
      <c r="Z5" s="320"/>
      <c r="AA5" s="204"/>
      <c r="AB5" s="204"/>
      <c r="AC5" s="205"/>
      <c r="AD5" s="205"/>
      <c r="AE5" s="205"/>
      <c r="AF5" s="205"/>
      <c r="AG5" s="205"/>
      <c r="AH5" s="205"/>
      <c r="AI5" s="205"/>
      <c r="AJ5" s="222"/>
      <c r="AK5" s="223"/>
      <c r="AL5" s="234"/>
      <c r="AM5" s="234"/>
      <c r="AN5" s="205"/>
      <c r="AO5" s="205"/>
      <c r="AP5" s="223"/>
      <c r="AQ5" s="223"/>
      <c r="AR5" s="223"/>
      <c r="AS5" s="223"/>
      <c r="AT5" s="223"/>
      <c r="AU5" s="223"/>
      <c r="AV5" s="223"/>
      <c r="AW5" s="205"/>
      <c r="AX5" s="205"/>
    </row>
    <row r="6" spans="1:50" s="3" customFormat="1" ht="15.95" customHeight="1" x14ac:dyDescent="0.15">
      <c r="A6" s="77"/>
      <c r="B6" s="543" t="s">
        <v>977</v>
      </c>
      <c r="C6" s="544"/>
      <c r="D6" s="257" t="s">
        <v>1003</v>
      </c>
      <c r="E6" s="545" t="s">
        <v>1004</v>
      </c>
      <c r="F6" s="546"/>
      <c r="H6" s="160" t="s">
        <v>1132</v>
      </c>
      <c r="I6" s="547"/>
      <c r="J6" s="548"/>
      <c r="K6" s="85"/>
      <c r="L6" s="204"/>
      <c r="M6" s="271" t="s">
        <v>1149</v>
      </c>
      <c r="N6" s="204"/>
      <c r="O6" s="204"/>
      <c r="P6" s="320"/>
      <c r="Q6" s="369" t="s">
        <v>1171</v>
      </c>
      <c r="R6" s="206"/>
      <c r="S6" s="206"/>
      <c r="T6" s="206"/>
      <c r="U6" s="206"/>
      <c r="V6" s="206"/>
      <c r="W6" s="205"/>
      <c r="X6" s="205"/>
      <c r="Y6" s="205"/>
      <c r="Z6" s="327"/>
      <c r="AA6" s="205"/>
      <c r="AB6" s="205"/>
      <c r="AC6" s="206"/>
      <c r="AD6" s="206"/>
      <c r="AE6" s="206"/>
      <c r="AF6" s="206"/>
      <c r="AG6" s="206"/>
      <c r="AH6" s="206"/>
      <c r="AI6" s="206"/>
      <c r="AJ6" s="223"/>
      <c r="AK6" s="223"/>
      <c r="AL6" s="223"/>
      <c r="AM6" s="223"/>
      <c r="AN6" s="205"/>
      <c r="AO6" s="205"/>
      <c r="AP6" s="223"/>
      <c r="AQ6" s="223"/>
      <c r="AR6" s="223"/>
      <c r="AS6" s="223"/>
      <c r="AT6" s="223"/>
      <c r="AU6" s="223"/>
      <c r="AV6" s="223"/>
      <c r="AW6" s="205"/>
      <c r="AX6" s="205"/>
    </row>
    <row r="7" spans="1:50" ht="15.95" customHeight="1" x14ac:dyDescent="0.15">
      <c r="A7" s="6"/>
      <c r="B7" s="549"/>
      <c r="C7" s="550"/>
      <c r="D7" s="270"/>
      <c r="E7" s="551"/>
      <c r="F7" s="552"/>
      <c r="G7" s="3"/>
      <c r="H7" s="170" t="s">
        <v>1133</v>
      </c>
      <c r="I7" s="553"/>
      <c r="J7" s="554"/>
      <c r="K7" s="6"/>
      <c r="L7" s="207"/>
      <c r="M7" s="207"/>
      <c r="N7" s="207"/>
      <c r="O7" s="207"/>
      <c r="P7" s="320"/>
      <c r="Q7" s="555" t="s">
        <v>1135</v>
      </c>
      <c r="R7" s="555"/>
      <c r="S7" s="555"/>
      <c r="T7" s="555"/>
      <c r="U7" s="555"/>
      <c r="V7" s="555"/>
      <c r="W7" s="555"/>
      <c r="X7" s="555"/>
      <c r="Y7" s="252"/>
      <c r="Z7" s="328"/>
      <c r="AA7" s="555" t="s">
        <v>1136</v>
      </c>
      <c r="AB7" s="555"/>
      <c r="AC7" s="555"/>
      <c r="AD7" s="555"/>
      <c r="AE7" s="555"/>
      <c r="AF7" s="555"/>
      <c r="AG7" s="555"/>
      <c r="AH7" s="555"/>
      <c r="AI7" s="252"/>
      <c r="AJ7" s="207"/>
      <c r="AK7" s="207"/>
      <c r="AL7" s="207"/>
      <c r="AM7" s="207"/>
      <c r="AN7" s="208"/>
      <c r="AO7" s="208"/>
      <c r="AP7" s="207"/>
      <c r="AQ7" s="207"/>
      <c r="AR7" s="207"/>
      <c r="AS7" s="207"/>
      <c r="AT7" s="207"/>
      <c r="AU7" s="207"/>
      <c r="AV7" s="207"/>
      <c r="AW7" s="208"/>
      <c r="AX7" s="208"/>
    </row>
    <row r="8" spans="1:50" ht="5.25" customHeight="1" x14ac:dyDescent="0.15">
      <c r="A8" s="2"/>
      <c r="B8" s="2"/>
      <c r="L8" s="208"/>
      <c r="M8" s="208"/>
      <c r="N8" s="208"/>
      <c r="O8" s="208"/>
      <c r="P8" s="330"/>
      <c r="Q8" s="555"/>
      <c r="R8" s="555"/>
      <c r="S8" s="555"/>
      <c r="T8" s="555"/>
      <c r="U8" s="555"/>
      <c r="V8" s="555"/>
      <c r="W8" s="555"/>
      <c r="X8" s="555"/>
      <c r="Y8" s="252"/>
      <c r="Z8" s="329"/>
      <c r="AA8" s="555"/>
      <c r="AB8" s="555"/>
      <c r="AC8" s="555"/>
      <c r="AD8" s="555"/>
      <c r="AE8" s="555"/>
      <c r="AF8" s="555"/>
      <c r="AG8" s="555"/>
      <c r="AH8" s="555"/>
      <c r="AI8" s="252"/>
      <c r="AJ8" s="224"/>
      <c r="AK8" s="227"/>
      <c r="AL8" s="224"/>
      <c r="AM8" s="224"/>
      <c r="AN8" s="224"/>
      <c r="AO8" s="224"/>
      <c r="AP8" s="227"/>
      <c r="AQ8" s="227"/>
      <c r="AR8" s="227"/>
      <c r="AS8" s="227"/>
      <c r="AT8" s="227"/>
      <c r="AU8" s="227"/>
      <c r="AV8" s="227"/>
      <c r="AW8" s="208"/>
      <c r="AX8" s="208"/>
    </row>
    <row r="9" spans="1:50" s="6" customFormat="1" ht="14.25" x14ac:dyDescent="0.15">
      <c r="A9" s="77"/>
      <c r="B9" s="175" t="s">
        <v>52</v>
      </c>
      <c r="C9" s="167"/>
      <c r="D9" s="168"/>
      <c r="E9" s="2"/>
      <c r="F9" s="2"/>
      <c r="G9" s="2"/>
      <c r="H9" s="2"/>
      <c r="I9" s="2"/>
      <c r="J9" s="2"/>
      <c r="K9" s="2"/>
      <c r="L9" s="208"/>
      <c r="M9" s="571" t="s">
        <v>971</v>
      </c>
      <c r="N9" s="572"/>
      <c r="O9" s="573"/>
      <c r="P9" s="357"/>
      <c r="Q9" s="574" t="s">
        <v>9</v>
      </c>
      <c r="R9" s="556" t="s">
        <v>962</v>
      </c>
      <c r="S9" s="557"/>
      <c r="T9" s="558"/>
      <c r="U9" s="556" t="s">
        <v>963</v>
      </c>
      <c r="V9" s="557"/>
      <c r="W9" s="557"/>
      <c r="X9" s="559" t="s">
        <v>10</v>
      </c>
      <c r="Y9" s="559"/>
      <c r="Z9" s="358"/>
      <c r="AA9" s="574" t="s">
        <v>9</v>
      </c>
      <c r="AB9" s="556" t="s">
        <v>962</v>
      </c>
      <c r="AC9" s="557"/>
      <c r="AD9" s="558"/>
      <c r="AE9" s="556" t="s">
        <v>963</v>
      </c>
      <c r="AF9" s="557"/>
      <c r="AG9" s="557"/>
      <c r="AH9" s="559" t="s">
        <v>10</v>
      </c>
      <c r="AI9" s="559"/>
      <c r="AJ9" s="225"/>
      <c r="AK9" s="225" t="s">
        <v>1176</v>
      </c>
      <c r="AL9" s="225"/>
      <c r="AM9" s="225"/>
      <c r="AN9" s="235"/>
      <c r="AO9" s="235"/>
      <c r="AP9" s="226" t="s">
        <v>1172</v>
      </c>
      <c r="AQ9" s="227"/>
      <c r="AR9" s="227"/>
      <c r="AS9" s="226" t="s">
        <v>1173</v>
      </c>
      <c r="AT9" s="227"/>
      <c r="AU9" s="227"/>
      <c r="AV9" s="227"/>
      <c r="AW9" s="207"/>
      <c r="AX9" s="207"/>
    </row>
    <row r="10" spans="1:50" s="6" customFormat="1" ht="12" customHeight="1" x14ac:dyDescent="0.15">
      <c r="A10" s="77"/>
      <c r="B10" s="259" t="s">
        <v>972</v>
      </c>
      <c r="C10" s="163" t="s">
        <v>965</v>
      </c>
      <c r="D10" s="164" t="s">
        <v>964</v>
      </c>
      <c r="E10" s="165" t="s">
        <v>1128</v>
      </c>
      <c r="F10" s="88" t="s">
        <v>1129</v>
      </c>
      <c r="G10" s="166" t="s">
        <v>106</v>
      </c>
      <c r="H10" s="316" t="s">
        <v>968</v>
      </c>
      <c r="I10" s="317" t="s">
        <v>969</v>
      </c>
      <c r="J10" s="318" t="s">
        <v>1134</v>
      </c>
      <c r="K10" s="2"/>
      <c r="L10" s="208"/>
      <c r="M10" s="236" t="s">
        <v>970</v>
      </c>
      <c r="N10" s="237" t="s">
        <v>966</v>
      </c>
      <c r="O10" s="238" t="s">
        <v>967</v>
      </c>
      <c r="P10" s="357"/>
      <c r="Q10" s="575"/>
      <c r="R10" s="242" t="s">
        <v>10</v>
      </c>
      <c r="S10" s="243" t="s">
        <v>11</v>
      </c>
      <c r="T10" s="244" t="s">
        <v>53</v>
      </c>
      <c r="U10" s="242" t="s">
        <v>10</v>
      </c>
      <c r="V10" s="245" t="s">
        <v>11</v>
      </c>
      <c r="W10" s="293" t="s">
        <v>53</v>
      </c>
      <c r="X10" s="289" t="s">
        <v>1154</v>
      </c>
      <c r="Y10" s="290" t="s">
        <v>1153</v>
      </c>
      <c r="Z10" s="358"/>
      <c r="AA10" s="575"/>
      <c r="AB10" s="242" t="s">
        <v>10</v>
      </c>
      <c r="AC10" s="243" t="s">
        <v>11</v>
      </c>
      <c r="AD10" s="244" t="s">
        <v>12</v>
      </c>
      <c r="AE10" s="242" t="s">
        <v>10</v>
      </c>
      <c r="AF10" s="245" t="s">
        <v>11</v>
      </c>
      <c r="AG10" s="293" t="s">
        <v>12</v>
      </c>
      <c r="AH10" s="289" t="s">
        <v>1154</v>
      </c>
      <c r="AI10" s="290" t="s">
        <v>1153</v>
      </c>
      <c r="AJ10" s="225"/>
      <c r="AK10" s="4" t="s">
        <v>1023</v>
      </c>
      <c r="AL10" s="4" t="s">
        <v>1022</v>
      </c>
      <c r="AM10" s="4" t="s">
        <v>1024</v>
      </c>
      <c r="AN10" s="5" t="s">
        <v>1057</v>
      </c>
      <c r="AO10" s="235"/>
      <c r="AP10" s="339"/>
      <c r="AQ10" s="340" t="s">
        <v>13</v>
      </c>
      <c r="AR10" s="341" t="s">
        <v>14</v>
      </c>
      <c r="AS10" s="339"/>
      <c r="AT10" s="340" t="s">
        <v>13</v>
      </c>
      <c r="AU10" s="341" t="s">
        <v>14</v>
      </c>
      <c r="AV10" s="227"/>
      <c r="AW10" s="207"/>
      <c r="AX10" s="207"/>
    </row>
    <row r="11" spans="1:50" ht="15.95" customHeight="1" x14ac:dyDescent="0.15">
      <c r="A11" s="79" t="str">
        <f>IF(C11="","",COUNTA($G$11:G11))</f>
        <v/>
      </c>
      <c r="B11" s="152">
        <v>1</v>
      </c>
      <c r="C11" s="12"/>
      <c r="D11" s="12"/>
      <c r="E11" s="169"/>
      <c r="F11" s="314"/>
      <c r="G11" s="153"/>
      <c r="H11" s="159"/>
      <c r="I11" s="319"/>
      <c r="J11" s="154"/>
      <c r="L11" s="208"/>
      <c r="M11" s="348"/>
      <c r="N11" s="495"/>
      <c r="O11" s="496"/>
      <c r="P11" s="388">
        <f>H11</f>
        <v>0</v>
      </c>
      <c r="Q11" s="246"/>
      <c r="R11" s="278"/>
      <c r="S11" s="279"/>
      <c r="T11" s="280"/>
      <c r="U11" s="281"/>
      <c r="V11" s="279"/>
      <c r="W11" s="282"/>
      <c r="X11" s="370" t="str">
        <f t="shared" ref="X11:X30" si="0">IF(H11="","",IF(R11="",U11,IF(U11="",R11,IF(AP11="T",AQ11,AR11))))</f>
        <v/>
      </c>
      <c r="Y11" s="371" t="str">
        <f>IF(OR(H11="１００Ｍ",H11="２００Ｍ",H11="１１０ＭＨ",H11="１００ＭＨ",H11="走幅跳"),(IF(X11=R11,S11,V11)),"")</f>
        <v/>
      </c>
      <c r="Z11" s="390">
        <f t="shared" ref="Z11:Z30" si="1">I11</f>
        <v>0</v>
      </c>
      <c r="AA11" s="246"/>
      <c r="AB11" s="278"/>
      <c r="AC11" s="279"/>
      <c r="AD11" s="280"/>
      <c r="AE11" s="281"/>
      <c r="AF11" s="279"/>
      <c r="AG11" s="282"/>
      <c r="AH11" s="370" t="str">
        <f t="shared" ref="AH11:AH30" si="2">IF(I11="","",IF(AB11="",AE11,IF(AE11="",AB11,IF(AS11="T",AT11,AU11))))</f>
        <v/>
      </c>
      <c r="AI11" s="371" t="str">
        <f>IF(OR(I11="１００Ｍ",I11="２００Ｍ",I11="１１０ＭＨ",I11="１００ＭＨ",I11="走幅跳"),(IF(AH11=AB11,AC11,AF11)),"")</f>
        <v/>
      </c>
      <c r="AJ11" s="226"/>
      <c r="AK11" s="350" t="str">
        <f>C11&amp;"　"&amp;D11</f>
        <v>　</v>
      </c>
      <c r="AL11" s="11" t="str">
        <f t="shared" ref="AL11:AL30" si="3">IFERROR(VLOOKUP(H11,$H$81:$I$93,2,0),"")</f>
        <v/>
      </c>
      <c r="AM11" s="11" t="str">
        <f t="shared" ref="AM11:AM30" si="4">IFERROR(VLOOKUP(I11,$H$81:$I$93,2,0),"")</f>
        <v/>
      </c>
      <c r="AN11" s="351" t="str">
        <f t="shared" ref="AN11:AN30" si="5">IF(J11="","",$I$110)</f>
        <v/>
      </c>
      <c r="AO11" s="235"/>
      <c r="AP11" s="342" t="str">
        <f t="shared" ref="AP11:AP30" si="6">IF(H11="","",IF(OR(H11=$H$81,H11=$H$82,H11=$H$83,H11=$H$84,H11=$H$85,H11=$H$86,H11=$H$87),"T","F"))</f>
        <v/>
      </c>
      <c r="AQ11" s="7">
        <f t="shared" ref="AQ11:AQ30" si="7">IF(R11&gt;U11,U11,R11)</f>
        <v>0</v>
      </c>
      <c r="AR11" s="343">
        <f t="shared" ref="AR11:AR30" si="8">IF(R11&gt;U11,R11,U11)</f>
        <v>0</v>
      </c>
      <c r="AS11" s="342" t="str">
        <f t="shared" ref="AS11:AS30" si="9">IF(I11="","",IF(OR(I11=$H$81,I11=$H$82,I11=$H$83,I11=$H$84,I11=$H$85,I11=$H$86,I11=$H$87),"T","F"))</f>
        <v/>
      </c>
      <c r="AT11" s="7">
        <f>IF(AB11&gt;AE11,AE11,AB11)</f>
        <v>0</v>
      </c>
      <c r="AU11" s="343">
        <f>IF(AB11&gt;AE11,AB11,AE11)</f>
        <v>0</v>
      </c>
      <c r="AV11" s="227"/>
      <c r="AW11" s="208"/>
      <c r="AX11" s="208"/>
    </row>
    <row r="12" spans="1:50" ht="15.95" customHeight="1" x14ac:dyDescent="0.15">
      <c r="A12" s="79" t="str">
        <f>IF(C12="","",COUNTA($G$11:G12))</f>
        <v/>
      </c>
      <c r="B12" s="152">
        <v>2</v>
      </c>
      <c r="C12" s="155"/>
      <c r="D12" s="155"/>
      <c r="E12" s="157"/>
      <c r="F12" s="158"/>
      <c r="G12" s="153"/>
      <c r="H12" s="159"/>
      <c r="I12" s="319"/>
      <c r="J12" s="154"/>
      <c r="L12" s="208"/>
      <c r="M12" s="348"/>
      <c r="N12" s="495"/>
      <c r="O12" s="496"/>
      <c r="P12" s="388">
        <f t="shared" ref="P12:P30" si="10">H12</f>
        <v>0</v>
      </c>
      <c r="Q12" s="246"/>
      <c r="R12" s="278"/>
      <c r="S12" s="283"/>
      <c r="T12" s="280"/>
      <c r="U12" s="281"/>
      <c r="V12" s="283"/>
      <c r="W12" s="282"/>
      <c r="X12" s="370" t="str">
        <f t="shared" si="0"/>
        <v/>
      </c>
      <c r="Y12" s="371" t="str">
        <f t="shared" ref="Y12:Y30" si="11">IF(OR(H12="１００Ｍ",H12="２００Ｍ",H12="１１０ＭＨ",H12="１００ＭＨ",H12="走幅跳"),(IF(X12=R12,S12,V12)),"")</f>
        <v/>
      </c>
      <c r="Z12" s="390">
        <f t="shared" si="1"/>
        <v>0</v>
      </c>
      <c r="AA12" s="246"/>
      <c r="AB12" s="278"/>
      <c r="AC12" s="283"/>
      <c r="AD12" s="280"/>
      <c r="AE12" s="281"/>
      <c r="AF12" s="283"/>
      <c r="AG12" s="282"/>
      <c r="AH12" s="370" t="str">
        <f t="shared" si="2"/>
        <v/>
      </c>
      <c r="AI12" s="371" t="str">
        <f t="shared" ref="AI12:AI30" si="12">IF(OR(I12="１００Ｍ",I12="２００Ｍ",I12="１１０ＭＨ",I12="１００ＭＨ",I12="走幅跳"),(IF(AH12=AB12,AC12,AF12)),"")</f>
        <v/>
      </c>
      <c r="AJ12" s="226"/>
      <c r="AK12" s="350" t="str">
        <f t="shared" ref="AK12:AK30" si="13">C12&amp;"　"&amp;D12</f>
        <v>　</v>
      </c>
      <c r="AL12" s="11" t="str">
        <f t="shared" si="3"/>
        <v/>
      </c>
      <c r="AM12" s="11" t="str">
        <f t="shared" si="4"/>
        <v/>
      </c>
      <c r="AN12" s="351" t="str">
        <f t="shared" si="5"/>
        <v/>
      </c>
      <c r="AO12" s="235"/>
      <c r="AP12" s="342" t="str">
        <f t="shared" si="6"/>
        <v/>
      </c>
      <c r="AQ12" s="7">
        <f t="shared" si="7"/>
        <v>0</v>
      </c>
      <c r="AR12" s="343">
        <f t="shared" si="8"/>
        <v>0</v>
      </c>
      <c r="AS12" s="342" t="str">
        <f t="shared" si="9"/>
        <v/>
      </c>
      <c r="AT12" s="7">
        <f t="shared" ref="AT12:AT30" si="14">IF(AB12&gt;AE12,AE12,AB12)</f>
        <v>0</v>
      </c>
      <c r="AU12" s="343">
        <f t="shared" ref="AU12:AU30" si="15">IF(AB12&gt;AE12,AB12,AE12)</f>
        <v>0</v>
      </c>
      <c r="AV12" s="227"/>
      <c r="AW12" s="208"/>
      <c r="AX12" s="208"/>
    </row>
    <row r="13" spans="1:50" ht="15.95" customHeight="1" x14ac:dyDescent="0.15">
      <c r="A13" s="79" t="str">
        <f>IF(C13="","",COUNTA($G$11:G13))</f>
        <v/>
      </c>
      <c r="B13" s="152">
        <v>3</v>
      </c>
      <c r="C13" s="155"/>
      <c r="D13" s="12"/>
      <c r="E13" s="169"/>
      <c r="F13" s="314"/>
      <c r="G13" s="153"/>
      <c r="H13" s="159"/>
      <c r="I13" s="319"/>
      <c r="J13" s="154"/>
      <c r="K13" s="90"/>
      <c r="L13" s="218"/>
      <c r="M13" s="348"/>
      <c r="N13" s="495"/>
      <c r="O13" s="496"/>
      <c r="P13" s="388">
        <f t="shared" si="10"/>
        <v>0</v>
      </c>
      <c r="Q13" s="246"/>
      <c r="R13" s="278"/>
      <c r="S13" s="283"/>
      <c r="T13" s="280"/>
      <c r="U13" s="281"/>
      <c r="V13" s="283"/>
      <c r="W13" s="282"/>
      <c r="X13" s="370" t="str">
        <f t="shared" si="0"/>
        <v/>
      </c>
      <c r="Y13" s="371" t="str">
        <f t="shared" si="11"/>
        <v/>
      </c>
      <c r="Z13" s="390">
        <f t="shared" si="1"/>
        <v>0</v>
      </c>
      <c r="AA13" s="246"/>
      <c r="AB13" s="278"/>
      <c r="AC13" s="283"/>
      <c r="AD13" s="280"/>
      <c r="AE13" s="281"/>
      <c r="AF13" s="283"/>
      <c r="AG13" s="282"/>
      <c r="AH13" s="370" t="str">
        <f t="shared" si="2"/>
        <v/>
      </c>
      <c r="AI13" s="371" t="str">
        <f t="shared" si="12"/>
        <v/>
      </c>
      <c r="AJ13" s="226"/>
      <c r="AK13" s="350" t="str">
        <f t="shared" si="13"/>
        <v>　</v>
      </c>
      <c r="AL13" s="11" t="str">
        <f t="shared" si="3"/>
        <v/>
      </c>
      <c r="AM13" s="11" t="str">
        <f t="shared" si="4"/>
        <v/>
      </c>
      <c r="AN13" s="351" t="str">
        <f t="shared" si="5"/>
        <v/>
      </c>
      <c r="AO13" s="235"/>
      <c r="AP13" s="342" t="str">
        <f t="shared" si="6"/>
        <v/>
      </c>
      <c r="AQ13" s="7">
        <f t="shared" si="7"/>
        <v>0</v>
      </c>
      <c r="AR13" s="343">
        <f t="shared" si="8"/>
        <v>0</v>
      </c>
      <c r="AS13" s="342" t="str">
        <f t="shared" si="9"/>
        <v/>
      </c>
      <c r="AT13" s="7">
        <f t="shared" si="14"/>
        <v>0</v>
      </c>
      <c r="AU13" s="343">
        <f t="shared" si="15"/>
        <v>0</v>
      </c>
      <c r="AV13" s="227"/>
      <c r="AW13" s="208"/>
      <c r="AX13" s="208"/>
    </row>
    <row r="14" spans="1:50" ht="15.95" customHeight="1" x14ac:dyDescent="0.15">
      <c r="A14" s="79" t="str">
        <f>IF(C14="","",COUNTA($G$11:G14))</f>
        <v/>
      </c>
      <c r="B14" s="152">
        <v>4</v>
      </c>
      <c r="C14" s="155"/>
      <c r="D14" s="155"/>
      <c r="E14" s="157"/>
      <c r="F14" s="158"/>
      <c r="G14" s="153"/>
      <c r="H14" s="159"/>
      <c r="I14" s="319"/>
      <c r="J14" s="154"/>
      <c r="K14" s="90"/>
      <c r="L14" s="218"/>
      <c r="M14" s="348"/>
      <c r="N14" s="495"/>
      <c r="O14" s="496"/>
      <c r="P14" s="388">
        <f t="shared" si="10"/>
        <v>0</v>
      </c>
      <c r="Q14" s="246"/>
      <c r="R14" s="278"/>
      <c r="S14" s="283"/>
      <c r="T14" s="280"/>
      <c r="U14" s="281"/>
      <c r="V14" s="283"/>
      <c r="W14" s="282"/>
      <c r="X14" s="370" t="str">
        <f t="shared" si="0"/>
        <v/>
      </c>
      <c r="Y14" s="371" t="str">
        <f t="shared" si="11"/>
        <v/>
      </c>
      <c r="Z14" s="390">
        <f t="shared" si="1"/>
        <v>0</v>
      </c>
      <c r="AA14" s="246"/>
      <c r="AB14" s="278"/>
      <c r="AC14" s="283"/>
      <c r="AD14" s="280"/>
      <c r="AE14" s="281"/>
      <c r="AF14" s="283"/>
      <c r="AG14" s="282"/>
      <c r="AH14" s="370" t="str">
        <f t="shared" si="2"/>
        <v/>
      </c>
      <c r="AI14" s="371" t="str">
        <f t="shared" si="12"/>
        <v/>
      </c>
      <c r="AJ14" s="226"/>
      <c r="AK14" s="350" t="str">
        <f t="shared" si="13"/>
        <v>　</v>
      </c>
      <c r="AL14" s="11" t="str">
        <f t="shared" si="3"/>
        <v/>
      </c>
      <c r="AM14" s="11" t="str">
        <f t="shared" si="4"/>
        <v/>
      </c>
      <c r="AN14" s="351" t="str">
        <f t="shared" si="5"/>
        <v/>
      </c>
      <c r="AO14" s="235"/>
      <c r="AP14" s="342" t="str">
        <f t="shared" si="6"/>
        <v/>
      </c>
      <c r="AQ14" s="7">
        <f t="shared" si="7"/>
        <v>0</v>
      </c>
      <c r="AR14" s="343">
        <f t="shared" si="8"/>
        <v>0</v>
      </c>
      <c r="AS14" s="342" t="str">
        <f t="shared" si="9"/>
        <v/>
      </c>
      <c r="AT14" s="7">
        <f t="shared" si="14"/>
        <v>0</v>
      </c>
      <c r="AU14" s="343">
        <f t="shared" si="15"/>
        <v>0</v>
      </c>
      <c r="AV14" s="227"/>
      <c r="AW14" s="208"/>
      <c r="AX14" s="208"/>
    </row>
    <row r="15" spans="1:50" ht="15.95" customHeight="1" x14ac:dyDescent="0.15">
      <c r="A15" s="79" t="str">
        <f>IF(C15="","",COUNTA($G$11:G15))</f>
        <v/>
      </c>
      <c r="B15" s="152">
        <v>5</v>
      </c>
      <c r="C15" s="155"/>
      <c r="D15" s="12"/>
      <c r="E15" s="169"/>
      <c r="F15" s="314"/>
      <c r="G15" s="153"/>
      <c r="H15" s="159"/>
      <c r="I15" s="319"/>
      <c r="J15" s="154"/>
      <c r="K15" s="90"/>
      <c r="L15" s="218"/>
      <c r="M15" s="348"/>
      <c r="N15" s="495"/>
      <c r="O15" s="496"/>
      <c r="P15" s="388">
        <f t="shared" si="10"/>
        <v>0</v>
      </c>
      <c r="Q15" s="246"/>
      <c r="R15" s="278"/>
      <c r="S15" s="283"/>
      <c r="T15" s="280"/>
      <c r="U15" s="281"/>
      <c r="V15" s="283"/>
      <c r="W15" s="282"/>
      <c r="X15" s="370" t="str">
        <f t="shared" si="0"/>
        <v/>
      </c>
      <c r="Y15" s="371" t="str">
        <f t="shared" si="11"/>
        <v/>
      </c>
      <c r="Z15" s="390">
        <f t="shared" si="1"/>
        <v>0</v>
      </c>
      <c r="AA15" s="246"/>
      <c r="AB15" s="278"/>
      <c r="AC15" s="283"/>
      <c r="AD15" s="280"/>
      <c r="AE15" s="281"/>
      <c r="AF15" s="283"/>
      <c r="AG15" s="282"/>
      <c r="AH15" s="370" t="str">
        <f t="shared" si="2"/>
        <v/>
      </c>
      <c r="AI15" s="371" t="str">
        <f t="shared" si="12"/>
        <v/>
      </c>
      <c r="AJ15" s="226"/>
      <c r="AK15" s="350" t="str">
        <f t="shared" si="13"/>
        <v>　</v>
      </c>
      <c r="AL15" s="11" t="str">
        <f t="shared" si="3"/>
        <v/>
      </c>
      <c r="AM15" s="11" t="str">
        <f t="shared" si="4"/>
        <v/>
      </c>
      <c r="AN15" s="351" t="str">
        <f t="shared" si="5"/>
        <v/>
      </c>
      <c r="AO15" s="235"/>
      <c r="AP15" s="342" t="str">
        <f t="shared" si="6"/>
        <v/>
      </c>
      <c r="AQ15" s="7">
        <f t="shared" si="7"/>
        <v>0</v>
      </c>
      <c r="AR15" s="343">
        <f t="shared" si="8"/>
        <v>0</v>
      </c>
      <c r="AS15" s="342" t="str">
        <f t="shared" si="9"/>
        <v/>
      </c>
      <c r="AT15" s="7">
        <f t="shared" si="14"/>
        <v>0</v>
      </c>
      <c r="AU15" s="343">
        <f t="shared" si="15"/>
        <v>0</v>
      </c>
      <c r="AV15" s="227"/>
      <c r="AW15" s="208"/>
      <c r="AX15" s="208"/>
    </row>
    <row r="16" spans="1:50" ht="15.95" customHeight="1" x14ac:dyDescent="0.15">
      <c r="A16" s="79" t="str">
        <f>IF(C16="","",COUNTA($G$11:G16))</f>
        <v/>
      </c>
      <c r="B16" s="152">
        <v>6</v>
      </c>
      <c r="C16" s="155"/>
      <c r="D16" s="155"/>
      <c r="E16" s="157"/>
      <c r="F16" s="158"/>
      <c r="G16" s="153"/>
      <c r="H16" s="159"/>
      <c r="I16" s="319"/>
      <c r="J16" s="154"/>
      <c r="K16" s="90"/>
      <c r="L16" s="218"/>
      <c r="M16" s="348"/>
      <c r="N16" s="495"/>
      <c r="O16" s="496"/>
      <c r="P16" s="388">
        <f t="shared" si="10"/>
        <v>0</v>
      </c>
      <c r="Q16" s="246"/>
      <c r="R16" s="278"/>
      <c r="S16" s="283"/>
      <c r="T16" s="280"/>
      <c r="U16" s="281"/>
      <c r="V16" s="283"/>
      <c r="W16" s="282"/>
      <c r="X16" s="370" t="str">
        <f t="shared" si="0"/>
        <v/>
      </c>
      <c r="Y16" s="371" t="str">
        <f t="shared" si="11"/>
        <v/>
      </c>
      <c r="Z16" s="390">
        <f t="shared" si="1"/>
        <v>0</v>
      </c>
      <c r="AA16" s="246"/>
      <c r="AB16" s="278"/>
      <c r="AC16" s="283"/>
      <c r="AD16" s="280"/>
      <c r="AE16" s="281"/>
      <c r="AF16" s="283"/>
      <c r="AG16" s="282"/>
      <c r="AH16" s="370" t="str">
        <f t="shared" si="2"/>
        <v/>
      </c>
      <c r="AI16" s="371" t="str">
        <f t="shared" si="12"/>
        <v/>
      </c>
      <c r="AJ16" s="226"/>
      <c r="AK16" s="350" t="str">
        <f t="shared" si="13"/>
        <v>　</v>
      </c>
      <c r="AL16" s="11" t="str">
        <f t="shared" si="3"/>
        <v/>
      </c>
      <c r="AM16" s="11" t="str">
        <f t="shared" si="4"/>
        <v/>
      </c>
      <c r="AN16" s="351" t="str">
        <f t="shared" si="5"/>
        <v/>
      </c>
      <c r="AO16" s="235"/>
      <c r="AP16" s="342" t="str">
        <f t="shared" si="6"/>
        <v/>
      </c>
      <c r="AQ16" s="7">
        <f t="shared" si="7"/>
        <v>0</v>
      </c>
      <c r="AR16" s="343">
        <f t="shared" si="8"/>
        <v>0</v>
      </c>
      <c r="AS16" s="342" t="str">
        <f t="shared" si="9"/>
        <v/>
      </c>
      <c r="AT16" s="7">
        <f t="shared" si="14"/>
        <v>0</v>
      </c>
      <c r="AU16" s="343">
        <f t="shared" si="15"/>
        <v>0</v>
      </c>
      <c r="AV16" s="227"/>
      <c r="AW16" s="208"/>
      <c r="AX16" s="208"/>
    </row>
    <row r="17" spans="1:50" ht="15.95" customHeight="1" x14ac:dyDescent="0.15">
      <c r="A17" s="79" t="str">
        <f>IF(C17="","",COUNTA($G$11:G17))</f>
        <v/>
      </c>
      <c r="B17" s="152">
        <v>7</v>
      </c>
      <c r="C17" s="155"/>
      <c r="D17" s="12"/>
      <c r="E17" s="169"/>
      <c r="F17" s="314"/>
      <c r="G17" s="153"/>
      <c r="H17" s="159"/>
      <c r="I17" s="319"/>
      <c r="J17" s="154"/>
      <c r="K17" s="90"/>
      <c r="L17" s="218"/>
      <c r="M17" s="348"/>
      <c r="N17" s="495"/>
      <c r="O17" s="496"/>
      <c r="P17" s="388">
        <f t="shared" si="10"/>
        <v>0</v>
      </c>
      <c r="Q17" s="246"/>
      <c r="R17" s="278"/>
      <c r="S17" s="283"/>
      <c r="T17" s="280"/>
      <c r="U17" s="281"/>
      <c r="V17" s="283"/>
      <c r="W17" s="282"/>
      <c r="X17" s="370" t="str">
        <f t="shared" si="0"/>
        <v/>
      </c>
      <c r="Y17" s="371" t="str">
        <f t="shared" si="11"/>
        <v/>
      </c>
      <c r="Z17" s="390">
        <f t="shared" si="1"/>
        <v>0</v>
      </c>
      <c r="AA17" s="246"/>
      <c r="AB17" s="278"/>
      <c r="AC17" s="283"/>
      <c r="AD17" s="280"/>
      <c r="AE17" s="281"/>
      <c r="AF17" s="283"/>
      <c r="AG17" s="282"/>
      <c r="AH17" s="370" t="str">
        <f t="shared" si="2"/>
        <v/>
      </c>
      <c r="AI17" s="371" t="str">
        <f t="shared" si="12"/>
        <v/>
      </c>
      <c r="AJ17" s="226"/>
      <c r="AK17" s="350" t="str">
        <f t="shared" si="13"/>
        <v>　</v>
      </c>
      <c r="AL17" s="11" t="str">
        <f t="shared" si="3"/>
        <v/>
      </c>
      <c r="AM17" s="11" t="str">
        <f t="shared" si="4"/>
        <v/>
      </c>
      <c r="AN17" s="351" t="str">
        <f t="shared" si="5"/>
        <v/>
      </c>
      <c r="AO17" s="235"/>
      <c r="AP17" s="342" t="str">
        <f t="shared" si="6"/>
        <v/>
      </c>
      <c r="AQ17" s="7">
        <f t="shared" si="7"/>
        <v>0</v>
      </c>
      <c r="AR17" s="343">
        <f t="shared" si="8"/>
        <v>0</v>
      </c>
      <c r="AS17" s="342" t="str">
        <f t="shared" si="9"/>
        <v/>
      </c>
      <c r="AT17" s="7">
        <f t="shared" si="14"/>
        <v>0</v>
      </c>
      <c r="AU17" s="343">
        <f t="shared" si="15"/>
        <v>0</v>
      </c>
      <c r="AV17" s="227"/>
      <c r="AW17" s="208"/>
      <c r="AX17" s="208"/>
    </row>
    <row r="18" spans="1:50" ht="15.95" customHeight="1" x14ac:dyDescent="0.15">
      <c r="A18" s="79" t="str">
        <f>IF(C18="","",COUNTA($G$11:G18))</f>
        <v/>
      </c>
      <c r="B18" s="152">
        <v>8</v>
      </c>
      <c r="C18" s="155"/>
      <c r="D18" s="155"/>
      <c r="E18" s="157"/>
      <c r="F18" s="158"/>
      <c r="G18" s="153"/>
      <c r="H18" s="159"/>
      <c r="I18" s="319"/>
      <c r="J18" s="154"/>
      <c r="K18" s="90"/>
      <c r="L18" s="218"/>
      <c r="M18" s="348"/>
      <c r="N18" s="495"/>
      <c r="O18" s="496"/>
      <c r="P18" s="388">
        <f t="shared" si="10"/>
        <v>0</v>
      </c>
      <c r="Q18" s="246"/>
      <c r="R18" s="278"/>
      <c r="S18" s="283"/>
      <c r="T18" s="280"/>
      <c r="U18" s="281"/>
      <c r="V18" s="283"/>
      <c r="W18" s="282"/>
      <c r="X18" s="370" t="str">
        <f t="shared" si="0"/>
        <v/>
      </c>
      <c r="Y18" s="371" t="str">
        <f t="shared" si="11"/>
        <v/>
      </c>
      <c r="Z18" s="390">
        <f t="shared" si="1"/>
        <v>0</v>
      </c>
      <c r="AA18" s="246"/>
      <c r="AB18" s="278"/>
      <c r="AC18" s="283"/>
      <c r="AD18" s="280"/>
      <c r="AE18" s="281"/>
      <c r="AF18" s="283"/>
      <c r="AG18" s="282"/>
      <c r="AH18" s="370" t="str">
        <f t="shared" si="2"/>
        <v/>
      </c>
      <c r="AI18" s="371" t="str">
        <f t="shared" si="12"/>
        <v/>
      </c>
      <c r="AJ18" s="225"/>
      <c r="AK18" s="350" t="str">
        <f t="shared" si="13"/>
        <v>　</v>
      </c>
      <c r="AL18" s="11" t="str">
        <f t="shared" si="3"/>
        <v/>
      </c>
      <c r="AM18" s="11" t="str">
        <f t="shared" si="4"/>
        <v/>
      </c>
      <c r="AN18" s="351" t="str">
        <f t="shared" si="5"/>
        <v/>
      </c>
      <c r="AO18" s="235"/>
      <c r="AP18" s="342" t="str">
        <f t="shared" si="6"/>
        <v/>
      </c>
      <c r="AQ18" s="7">
        <f t="shared" si="7"/>
        <v>0</v>
      </c>
      <c r="AR18" s="343">
        <f t="shared" si="8"/>
        <v>0</v>
      </c>
      <c r="AS18" s="342" t="str">
        <f t="shared" si="9"/>
        <v/>
      </c>
      <c r="AT18" s="7">
        <f t="shared" si="14"/>
        <v>0</v>
      </c>
      <c r="AU18" s="343">
        <f t="shared" si="15"/>
        <v>0</v>
      </c>
      <c r="AV18" s="227"/>
      <c r="AW18" s="208"/>
      <c r="AX18" s="208"/>
    </row>
    <row r="19" spans="1:50" ht="15.95" customHeight="1" x14ac:dyDescent="0.15">
      <c r="A19" s="79" t="str">
        <f>IF(C19="","",COUNTA($G$11:G19))</f>
        <v/>
      </c>
      <c r="B19" s="152">
        <v>9</v>
      </c>
      <c r="C19" s="155"/>
      <c r="D19" s="12"/>
      <c r="E19" s="169"/>
      <c r="F19" s="314"/>
      <c r="G19" s="153"/>
      <c r="H19" s="159"/>
      <c r="I19" s="319"/>
      <c r="J19" s="154"/>
      <c r="K19" s="90"/>
      <c r="L19" s="218"/>
      <c r="M19" s="348"/>
      <c r="N19" s="495"/>
      <c r="O19" s="496"/>
      <c r="P19" s="388">
        <f t="shared" si="10"/>
        <v>0</v>
      </c>
      <c r="Q19" s="246"/>
      <c r="R19" s="278"/>
      <c r="S19" s="283"/>
      <c r="T19" s="280"/>
      <c r="U19" s="281"/>
      <c r="V19" s="283"/>
      <c r="W19" s="282"/>
      <c r="X19" s="370" t="str">
        <f t="shared" si="0"/>
        <v/>
      </c>
      <c r="Y19" s="371" t="str">
        <f t="shared" si="11"/>
        <v/>
      </c>
      <c r="Z19" s="390">
        <f t="shared" si="1"/>
        <v>0</v>
      </c>
      <c r="AA19" s="246"/>
      <c r="AB19" s="278"/>
      <c r="AC19" s="283"/>
      <c r="AD19" s="280"/>
      <c r="AE19" s="281"/>
      <c r="AF19" s="283"/>
      <c r="AG19" s="282"/>
      <c r="AH19" s="370" t="str">
        <f t="shared" si="2"/>
        <v/>
      </c>
      <c r="AI19" s="371" t="str">
        <f t="shared" si="12"/>
        <v/>
      </c>
      <c r="AJ19" s="225"/>
      <c r="AK19" s="350" t="str">
        <f t="shared" si="13"/>
        <v>　</v>
      </c>
      <c r="AL19" s="11" t="str">
        <f t="shared" si="3"/>
        <v/>
      </c>
      <c r="AM19" s="11" t="str">
        <f t="shared" si="4"/>
        <v/>
      </c>
      <c r="AN19" s="351" t="str">
        <f t="shared" si="5"/>
        <v/>
      </c>
      <c r="AO19" s="235"/>
      <c r="AP19" s="342" t="str">
        <f t="shared" si="6"/>
        <v/>
      </c>
      <c r="AQ19" s="7">
        <f t="shared" si="7"/>
        <v>0</v>
      </c>
      <c r="AR19" s="343">
        <f t="shared" si="8"/>
        <v>0</v>
      </c>
      <c r="AS19" s="342" t="str">
        <f t="shared" si="9"/>
        <v/>
      </c>
      <c r="AT19" s="7">
        <f t="shared" si="14"/>
        <v>0</v>
      </c>
      <c r="AU19" s="343">
        <f t="shared" si="15"/>
        <v>0</v>
      </c>
      <c r="AV19" s="227"/>
      <c r="AW19" s="208"/>
      <c r="AX19" s="208"/>
    </row>
    <row r="20" spans="1:50" ht="15.95" customHeight="1" x14ac:dyDescent="0.15">
      <c r="A20" s="79" t="str">
        <f>IF(C20="","",COUNTA($G$11:G20))</f>
        <v/>
      </c>
      <c r="B20" s="152">
        <v>10</v>
      </c>
      <c r="C20" s="155"/>
      <c r="D20" s="155"/>
      <c r="E20" s="157"/>
      <c r="F20" s="158"/>
      <c r="G20" s="153"/>
      <c r="H20" s="159"/>
      <c r="I20" s="319"/>
      <c r="J20" s="154"/>
      <c r="K20" s="90"/>
      <c r="L20" s="218"/>
      <c r="M20" s="348"/>
      <c r="N20" s="495"/>
      <c r="O20" s="496"/>
      <c r="P20" s="388">
        <f t="shared" si="10"/>
        <v>0</v>
      </c>
      <c r="Q20" s="246"/>
      <c r="R20" s="278"/>
      <c r="S20" s="283"/>
      <c r="T20" s="280"/>
      <c r="U20" s="281"/>
      <c r="V20" s="283"/>
      <c r="W20" s="282"/>
      <c r="X20" s="370" t="str">
        <f t="shared" si="0"/>
        <v/>
      </c>
      <c r="Y20" s="371" t="str">
        <f t="shared" si="11"/>
        <v/>
      </c>
      <c r="Z20" s="390">
        <f t="shared" si="1"/>
        <v>0</v>
      </c>
      <c r="AA20" s="246"/>
      <c r="AB20" s="278"/>
      <c r="AC20" s="283"/>
      <c r="AD20" s="280"/>
      <c r="AE20" s="281"/>
      <c r="AF20" s="283"/>
      <c r="AG20" s="282"/>
      <c r="AH20" s="370" t="str">
        <f t="shared" si="2"/>
        <v/>
      </c>
      <c r="AI20" s="371" t="str">
        <f t="shared" si="12"/>
        <v/>
      </c>
      <c r="AJ20" s="225"/>
      <c r="AK20" s="350" t="str">
        <f t="shared" si="13"/>
        <v>　</v>
      </c>
      <c r="AL20" s="11" t="str">
        <f t="shared" si="3"/>
        <v/>
      </c>
      <c r="AM20" s="11" t="str">
        <f t="shared" si="4"/>
        <v/>
      </c>
      <c r="AN20" s="351" t="str">
        <f t="shared" si="5"/>
        <v/>
      </c>
      <c r="AO20" s="235"/>
      <c r="AP20" s="342" t="str">
        <f t="shared" si="6"/>
        <v/>
      </c>
      <c r="AQ20" s="7">
        <f t="shared" si="7"/>
        <v>0</v>
      </c>
      <c r="AR20" s="343">
        <f t="shared" si="8"/>
        <v>0</v>
      </c>
      <c r="AS20" s="342" t="str">
        <f t="shared" si="9"/>
        <v/>
      </c>
      <c r="AT20" s="7">
        <f t="shared" si="14"/>
        <v>0</v>
      </c>
      <c r="AU20" s="343">
        <f t="shared" si="15"/>
        <v>0</v>
      </c>
      <c r="AV20" s="227"/>
      <c r="AW20" s="208"/>
      <c r="AX20" s="208"/>
    </row>
    <row r="21" spans="1:50" ht="15.95" customHeight="1" x14ac:dyDescent="0.15">
      <c r="A21" s="79" t="str">
        <f>IF(C21="","",COUNTA($G$11:G21))</f>
        <v/>
      </c>
      <c r="B21" s="152">
        <v>11</v>
      </c>
      <c r="C21" s="12"/>
      <c r="D21" s="12"/>
      <c r="E21" s="169"/>
      <c r="F21" s="314"/>
      <c r="G21" s="153"/>
      <c r="H21" s="159"/>
      <c r="I21" s="319"/>
      <c r="J21" s="154"/>
      <c r="K21" s="90"/>
      <c r="L21" s="218"/>
      <c r="M21" s="348"/>
      <c r="N21" s="495"/>
      <c r="O21" s="496"/>
      <c r="P21" s="388">
        <f t="shared" si="10"/>
        <v>0</v>
      </c>
      <c r="Q21" s="246"/>
      <c r="R21" s="278"/>
      <c r="S21" s="283"/>
      <c r="T21" s="280"/>
      <c r="U21" s="281"/>
      <c r="V21" s="283"/>
      <c r="W21" s="282"/>
      <c r="X21" s="370" t="str">
        <f t="shared" si="0"/>
        <v/>
      </c>
      <c r="Y21" s="371" t="str">
        <f t="shared" si="11"/>
        <v/>
      </c>
      <c r="Z21" s="390">
        <f t="shared" si="1"/>
        <v>0</v>
      </c>
      <c r="AA21" s="246"/>
      <c r="AB21" s="278"/>
      <c r="AC21" s="283"/>
      <c r="AD21" s="280"/>
      <c r="AE21" s="281"/>
      <c r="AF21" s="283"/>
      <c r="AG21" s="282"/>
      <c r="AH21" s="370" t="str">
        <f t="shared" si="2"/>
        <v/>
      </c>
      <c r="AI21" s="371" t="str">
        <f t="shared" si="12"/>
        <v/>
      </c>
      <c r="AJ21" s="225"/>
      <c r="AK21" s="350" t="str">
        <f t="shared" si="13"/>
        <v>　</v>
      </c>
      <c r="AL21" s="11" t="str">
        <f t="shared" si="3"/>
        <v/>
      </c>
      <c r="AM21" s="11" t="str">
        <f t="shared" si="4"/>
        <v/>
      </c>
      <c r="AN21" s="351" t="str">
        <f t="shared" si="5"/>
        <v/>
      </c>
      <c r="AO21" s="235"/>
      <c r="AP21" s="342" t="str">
        <f t="shared" si="6"/>
        <v/>
      </c>
      <c r="AQ21" s="7">
        <f t="shared" si="7"/>
        <v>0</v>
      </c>
      <c r="AR21" s="343">
        <f t="shared" si="8"/>
        <v>0</v>
      </c>
      <c r="AS21" s="342" t="str">
        <f t="shared" si="9"/>
        <v/>
      </c>
      <c r="AT21" s="7">
        <f t="shared" si="14"/>
        <v>0</v>
      </c>
      <c r="AU21" s="343">
        <f t="shared" si="15"/>
        <v>0</v>
      </c>
      <c r="AV21" s="227"/>
      <c r="AW21" s="208"/>
      <c r="AX21" s="208"/>
    </row>
    <row r="22" spans="1:50" ht="15.95" customHeight="1" x14ac:dyDescent="0.15">
      <c r="A22" s="79" t="str">
        <f>IF(C22="","",COUNTA($G$11:G22))</f>
        <v/>
      </c>
      <c r="B22" s="152">
        <v>12</v>
      </c>
      <c r="C22" s="155"/>
      <c r="D22" s="155"/>
      <c r="E22" s="157"/>
      <c r="F22" s="158"/>
      <c r="G22" s="153"/>
      <c r="H22" s="159"/>
      <c r="I22" s="319"/>
      <c r="J22" s="154"/>
      <c r="K22" s="90"/>
      <c r="L22" s="218"/>
      <c r="M22" s="348"/>
      <c r="N22" s="495"/>
      <c r="O22" s="496"/>
      <c r="P22" s="388">
        <f t="shared" si="10"/>
        <v>0</v>
      </c>
      <c r="Q22" s="246"/>
      <c r="R22" s="278"/>
      <c r="S22" s="283"/>
      <c r="T22" s="280"/>
      <c r="U22" s="281"/>
      <c r="V22" s="283"/>
      <c r="W22" s="282"/>
      <c r="X22" s="370" t="str">
        <f t="shared" si="0"/>
        <v/>
      </c>
      <c r="Y22" s="371" t="str">
        <f t="shared" si="11"/>
        <v/>
      </c>
      <c r="Z22" s="390">
        <f t="shared" si="1"/>
        <v>0</v>
      </c>
      <c r="AA22" s="246"/>
      <c r="AB22" s="278"/>
      <c r="AC22" s="283"/>
      <c r="AD22" s="280"/>
      <c r="AE22" s="281"/>
      <c r="AF22" s="283"/>
      <c r="AG22" s="282"/>
      <c r="AH22" s="370" t="str">
        <f t="shared" si="2"/>
        <v/>
      </c>
      <c r="AI22" s="371" t="str">
        <f t="shared" si="12"/>
        <v/>
      </c>
      <c r="AJ22" s="225"/>
      <c r="AK22" s="350" t="str">
        <f t="shared" si="13"/>
        <v>　</v>
      </c>
      <c r="AL22" s="11" t="str">
        <f t="shared" si="3"/>
        <v/>
      </c>
      <c r="AM22" s="11" t="str">
        <f t="shared" si="4"/>
        <v/>
      </c>
      <c r="AN22" s="351" t="str">
        <f t="shared" si="5"/>
        <v/>
      </c>
      <c r="AO22" s="235"/>
      <c r="AP22" s="342" t="str">
        <f t="shared" si="6"/>
        <v/>
      </c>
      <c r="AQ22" s="7">
        <f t="shared" si="7"/>
        <v>0</v>
      </c>
      <c r="AR22" s="343">
        <f t="shared" si="8"/>
        <v>0</v>
      </c>
      <c r="AS22" s="342" t="str">
        <f t="shared" si="9"/>
        <v/>
      </c>
      <c r="AT22" s="7">
        <f t="shared" si="14"/>
        <v>0</v>
      </c>
      <c r="AU22" s="343">
        <f t="shared" si="15"/>
        <v>0</v>
      </c>
      <c r="AV22" s="227"/>
      <c r="AW22" s="208"/>
      <c r="AX22" s="208"/>
    </row>
    <row r="23" spans="1:50" ht="15.95" customHeight="1" x14ac:dyDescent="0.15">
      <c r="A23" s="79" t="str">
        <f>IF(C23="","",COUNTA($G$11:G23))</f>
        <v/>
      </c>
      <c r="B23" s="152">
        <v>13</v>
      </c>
      <c r="C23" s="12"/>
      <c r="D23" s="12"/>
      <c r="E23" s="169"/>
      <c r="F23" s="314"/>
      <c r="G23" s="153"/>
      <c r="H23" s="159"/>
      <c r="I23" s="319"/>
      <c r="J23" s="154"/>
      <c r="K23" s="90"/>
      <c r="L23" s="218"/>
      <c r="M23" s="348"/>
      <c r="N23" s="495"/>
      <c r="O23" s="496"/>
      <c r="P23" s="388">
        <f t="shared" si="10"/>
        <v>0</v>
      </c>
      <c r="Q23" s="246"/>
      <c r="R23" s="278"/>
      <c r="S23" s="283"/>
      <c r="T23" s="280"/>
      <c r="U23" s="281"/>
      <c r="V23" s="283"/>
      <c r="W23" s="282"/>
      <c r="X23" s="370" t="str">
        <f t="shared" si="0"/>
        <v/>
      </c>
      <c r="Y23" s="371" t="str">
        <f t="shared" si="11"/>
        <v/>
      </c>
      <c r="Z23" s="390">
        <f t="shared" si="1"/>
        <v>0</v>
      </c>
      <c r="AA23" s="246"/>
      <c r="AB23" s="278"/>
      <c r="AC23" s="283"/>
      <c r="AD23" s="280"/>
      <c r="AE23" s="281"/>
      <c r="AF23" s="283"/>
      <c r="AG23" s="282"/>
      <c r="AH23" s="370" t="str">
        <f t="shared" si="2"/>
        <v/>
      </c>
      <c r="AI23" s="371" t="str">
        <f t="shared" si="12"/>
        <v/>
      </c>
      <c r="AJ23" s="225"/>
      <c r="AK23" s="350" t="str">
        <f t="shared" si="13"/>
        <v>　</v>
      </c>
      <c r="AL23" s="11" t="str">
        <f t="shared" si="3"/>
        <v/>
      </c>
      <c r="AM23" s="11" t="str">
        <f t="shared" si="4"/>
        <v/>
      </c>
      <c r="AN23" s="351" t="str">
        <f t="shared" si="5"/>
        <v/>
      </c>
      <c r="AO23" s="235"/>
      <c r="AP23" s="342" t="str">
        <f t="shared" si="6"/>
        <v/>
      </c>
      <c r="AQ23" s="7">
        <f t="shared" si="7"/>
        <v>0</v>
      </c>
      <c r="AR23" s="343">
        <f t="shared" si="8"/>
        <v>0</v>
      </c>
      <c r="AS23" s="342" t="str">
        <f t="shared" si="9"/>
        <v/>
      </c>
      <c r="AT23" s="7">
        <f t="shared" si="14"/>
        <v>0</v>
      </c>
      <c r="AU23" s="343">
        <f t="shared" si="15"/>
        <v>0</v>
      </c>
      <c r="AV23" s="227"/>
      <c r="AW23" s="208"/>
      <c r="AX23" s="208"/>
    </row>
    <row r="24" spans="1:50" ht="15.95" customHeight="1" x14ac:dyDescent="0.15">
      <c r="A24" s="79" t="str">
        <f>IF(C24="","",COUNTA($G$11:G24))</f>
        <v/>
      </c>
      <c r="B24" s="152">
        <v>14</v>
      </c>
      <c r="C24" s="155"/>
      <c r="D24" s="155"/>
      <c r="E24" s="157"/>
      <c r="F24" s="158"/>
      <c r="G24" s="153"/>
      <c r="H24" s="159"/>
      <c r="I24" s="319"/>
      <c r="J24" s="154"/>
      <c r="K24" s="90"/>
      <c r="L24" s="218"/>
      <c r="M24" s="348"/>
      <c r="N24" s="495"/>
      <c r="O24" s="496"/>
      <c r="P24" s="388">
        <f t="shared" si="10"/>
        <v>0</v>
      </c>
      <c r="Q24" s="246"/>
      <c r="R24" s="278"/>
      <c r="S24" s="283"/>
      <c r="T24" s="280"/>
      <c r="U24" s="281"/>
      <c r="V24" s="283"/>
      <c r="W24" s="282"/>
      <c r="X24" s="370" t="str">
        <f t="shared" si="0"/>
        <v/>
      </c>
      <c r="Y24" s="371" t="str">
        <f t="shared" si="11"/>
        <v/>
      </c>
      <c r="Z24" s="390">
        <f t="shared" si="1"/>
        <v>0</v>
      </c>
      <c r="AA24" s="246"/>
      <c r="AB24" s="278"/>
      <c r="AC24" s="283"/>
      <c r="AD24" s="280"/>
      <c r="AE24" s="281"/>
      <c r="AF24" s="283"/>
      <c r="AG24" s="282"/>
      <c r="AH24" s="370" t="str">
        <f t="shared" si="2"/>
        <v/>
      </c>
      <c r="AI24" s="371" t="str">
        <f t="shared" si="12"/>
        <v/>
      </c>
      <c r="AJ24" s="225"/>
      <c r="AK24" s="350" t="str">
        <f t="shared" si="13"/>
        <v>　</v>
      </c>
      <c r="AL24" s="11" t="str">
        <f t="shared" si="3"/>
        <v/>
      </c>
      <c r="AM24" s="11" t="str">
        <f t="shared" si="4"/>
        <v/>
      </c>
      <c r="AN24" s="351" t="str">
        <f t="shared" si="5"/>
        <v/>
      </c>
      <c r="AO24" s="235"/>
      <c r="AP24" s="342" t="str">
        <f t="shared" si="6"/>
        <v/>
      </c>
      <c r="AQ24" s="7">
        <f t="shared" si="7"/>
        <v>0</v>
      </c>
      <c r="AR24" s="343">
        <f t="shared" si="8"/>
        <v>0</v>
      </c>
      <c r="AS24" s="342" t="str">
        <f t="shared" si="9"/>
        <v/>
      </c>
      <c r="AT24" s="7">
        <f t="shared" si="14"/>
        <v>0</v>
      </c>
      <c r="AU24" s="343">
        <f t="shared" si="15"/>
        <v>0</v>
      </c>
      <c r="AV24" s="227"/>
      <c r="AW24" s="208"/>
      <c r="AX24" s="208"/>
    </row>
    <row r="25" spans="1:50" ht="15.95" customHeight="1" x14ac:dyDescent="0.15">
      <c r="A25" s="79" t="str">
        <f>IF(C25="","",COUNTA($G$11:G25))</f>
        <v/>
      </c>
      <c r="B25" s="152">
        <v>15</v>
      </c>
      <c r="C25" s="12"/>
      <c r="D25" s="12"/>
      <c r="E25" s="169"/>
      <c r="F25" s="314"/>
      <c r="G25" s="153"/>
      <c r="H25" s="159"/>
      <c r="I25" s="319"/>
      <c r="J25" s="154"/>
      <c r="K25" s="90"/>
      <c r="L25" s="218"/>
      <c r="M25" s="348"/>
      <c r="N25" s="495"/>
      <c r="O25" s="496"/>
      <c r="P25" s="388">
        <f t="shared" si="10"/>
        <v>0</v>
      </c>
      <c r="Q25" s="246"/>
      <c r="R25" s="278"/>
      <c r="S25" s="283"/>
      <c r="T25" s="280"/>
      <c r="U25" s="281"/>
      <c r="V25" s="283"/>
      <c r="W25" s="282"/>
      <c r="X25" s="370" t="str">
        <f t="shared" si="0"/>
        <v/>
      </c>
      <c r="Y25" s="371" t="str">
        <f t="shared" si="11"/>
        <v/>
      </c>
      <c r="Z25" s="390">
        <f t="shared" si="1"/>
        <v>0</v>
      </c>
      <c r="AA25" s="246"/>
      <c r="AB25" s="278"/>
      <c r="AC25" s="283"/>
      <c r="AD25" s="280"/>
      <c r="AE25" s="281"/>
      <c r="AF25" s="283"/>
      <c r="AG25" s="282"/>
      <c r="AH25" s="370" t="str">
        <f t="shared" si="2"/>
        <v/>
      </c>
      <c r="AI25" s="371" t="str">
        <f t="shared" si="12"/>
        <v/>
      </c>
      <c r="AJ25" s="225"/>
      <c r="AK25" s="350" t="str">
        <f t="shared" si="13"/>
        <v>　</v>
      </c>
      <c r="AL25" s="11" t="str">
        <f t="shared" si="3"/>
        <v/>
      </c>
      <c r="AM25" s="11" t="str">
        <f t="shared" si="4"/>
        <v/>
      </c>
      <c r="AN25" s="351" t="str">
        <f t="shared" si="5"/>
        <v/>
      </c>
      <c r="AO25" s="235"/>
      <c r="AP25" s="342" t="str">
        <f t="shared" si="6"/>
        <v/>
      </c>
      <c r="AQ25" s="7">
        <f t="shared" si="7"/>
        <v>0</v>
      </c>
      <c r="AR25" s="343">
        <f t="shared" si="8"/>
        <v>0</v>
      </c>
      <c r="AS25" s="342" t="str">
        <f t="shared" si="9"/>
        <v/>
      </c>
      <c r="AT25" s="7">
        <f t="shared" si="14"/>
        <v>0</v>
      </c>
      <c r="AU25" s="343">
        <f t="shared" si="15"/>
        <v>0</v>
      </c>
      <c r="AV25" s="227"/>
      <c r="AW25" s="208"/>
      <c r="AX25" s="208"/>
    </row>
    <row r="26" spans="1:50" ht="15.95" customHeight="1" x14ac:dyDescent="0.15">
      <c r="A26" s="79" t="str">
        <f>IF(C26="","",COUNTA($G$11:G26))</f>
        <v/>
      </c>
      <c r="B26" s="152">
        <v>16</v>
      </c>
      <c r="C26" s="155"/>
      <c r="D26" s="155"/>
      <c r="E26" s="157"/>
      <c r="F26" s="158"/>
      <c r="G26" s="153"/>
      <c r="H26" s="159"/>
      <c r="I26" s="319"/>
      <c r="J26" s="154"/>
      <c r="K26" s="90"/>
      <c r="L26" s="218"/>
      <c r="M26" s="348"/>
      <c r="N26" s="495"/>
      <c r="O26" s="496"/>
      <c r="P26" s="388">
        <f t="shared" si="10"/>
        <v>0</v>
      </c>
      <c r="Q26" s="246"/>
      <c r="R26" s="278"/>
      <c r="S26" s="283"/>
      <c r="T26" s="280"/>
      <c r="U26" s="281"/>
      <c r="V26" s="283"/>
      <c r="W26" s="282"/>
      <c r="X26" s="370" t="str">
        <f t="shared" si="0"/>
        <v/>
      </c>
      <c r="Y26" s="371" t="str">
        <f t="shared" si="11"/>
        <v/>
      </c>
      <c r="Z26" s="390">
        <f t="shared" si="1"/>
        <v>0</v>
      </c>
      <c r="AA26" s="246"/>
      <c r="AB26" s="278"/>
      <c r="AC26" s="283"/>
      <c r="AD26" s="280"/>
      <c r="AE26" s="281"/>
      <c r="AF26" s="283"/>
      <c r="AG26" s="282"/>
      <c r="AH26" s="370" t="str">
        <f t="shared" si="2"/>
        <v/>
      </c>
      <c r="AI26" s="371" t="str">
        <f t="shared" si="12"/>
        <v/>
      </c>
      <c r="AJ26" s="225"/>
      <c r="AK26" s="350" t="str">
        <f t="shared" si="13"/>
        <v>　</v>
      </c>
      <c r="AL26" s="11" t="str">
        <f t="shared" si="3"/>
        <v/>
      </c>
      <c r="AM26" s="11" t="str">
        <f t="shared" si="4"/>
        <v/>
      </c>
      <c r="AN26" s="351" t="str">
        <f t="shared" si="5"/>
        <v/>
      </c>
      <c r="AO26" s="235"/>
      <c r="AP26" s="342" t="str">
        <f t="shared" si="6"/>
        <v/>
      </c>
      <c r="AQ26" s="7">
        <f t="shared" si="7"/>
        <v>0</v>
      </c>
      <c r="AR26" s="343">
        <f t="shared" si="8"/>
        <v>0</v>
      </c>
      <c r="AS26" s="342" t="str">
        <f t="shared" si="9"/>
        <v/>
      </c>
      <c r="AT26" s="7">
        <f t="shared" si="14"/>
        <v>0</v>
      </c>
      <c r="AU26" s="343">
        <f t="shared" si="15"/>
        <v>0</v>
      </c>
      <c r="AV26" s="227"/>
      <c r="AW26" s="208"/>
      <c r="AX26" s="208"/>
    </row>
    <row r="27" spans="1:50" hidden="1" x14ac:dyDescent="0.15">
      <c r="A27" s="79" t="str">
        <f>IF(C27="","",COUNTA($G$11:G27))</f>
        <v/>
      </c>
      <c r="B27" s="152">
        <v>17</v>
      </c>
      <c r="C27" s="12"/>
      <c r="D27" s="12"/>
      <c r="E27" s="169"/>
      <c r="F27" s="314"/>
      <c r="G27" s="153"/>
      <c r="H27" s="159"/>
      <c r="I27" s="319"/>
      <c r="J27" s="154"/>
      <c r="K27" s="90"/>
      <c r="L27" s="218"/>
      <c r="M27" s="348"/>
      <c r="N27" s="495"/>
      <c r="O27" s="496"/>
      <c r="P27" s="388">
        <f t="shared" si="10"/>
        <v>0</v>
      </c>
      <c r="Q27" s="246"/>
      <c r="R27" s="278"/>
      <c r="S27" s="283"/>
      <c r="T27" s="280"/>
      <c r="U27" s="281"/>
      <c r="V27" s="283"/>
      <c r="W27" s="282"/>
      <c r="X27" s="370" t="str">
        <f t="shared" si="0"/>
        <v/>
      </c>
      <c r="Y27" s="371" t="str">
        <f t="shared" si="11"/>
        <v/>
      </c>
      <c r="Z27" s="390">
        <f t="shared" si="1"/>
        <v>0</v>
      </c>
      <c r="AA27" s="246"/>
      <c r="AB27" s="278"/>
      <c r="AC27" s="283"/>
      <c r="AD27" s="280"/>
      <c r="AE27" s="281"/>
      <c r="AF27" s="283"/>
      <c r="AG27" s="282"/>
      <c r="AH27" s="370" t="str">
        <f t="shared" si="2"/>
        <v/>
      </c>
      <c r="AI27" s="371" t="str">
        <f t="shared" si="12"/>
        <v/>
      </c>
      <c r="AJ27" s="225"/>
      <c r="AK27" s="350" t="str">
        <f t="shared" si="13"/>
        <v>　</v>
      </c>
      <c r="AL27" s="11" t="str">
        <f t="shared" si="3"/>
        <v/>
      </c>
      <c r="AM27" s="11" t="str">
        <f t="shared" si="4"/>
        <v/>
      </c>
      <c r="AN27" s="351" t="str">
        <f t="shared" si="5"/>
        <v/>
      </c>
      <c r="AO27" s="235"/>
      <c r="AP27" s="342" t="str">
        <f t="shared" si="6"/>
        <v/>
      </c>
      <c r="AQ27" s="7">
        <f t="shared" si="7"/>
        <v>0</v>
      </c>
      <c r="AR27" s="343">
        <f t="shared" si="8"/>
        <v>0</v>
      </c>
      <c r="AS27" s="342" t="str">
        <f t="shared" si="9"/>
        <v/>
      </c>
      <c r="AT27" s="7">
        <f t="shared" si="14"/>
        <v>0</v>
      </c>
      <c r="AU27" s="343">
        <f t="shared" si="15"/>
        <v>0</v>
      </c>
      <c r="AV27" s="227"/>
      <c r="AW27" s="208"/>
      <c r="AX27" s="208"/>
    </row>
    <row r="28" spans="1:50" hidden="1" x14ac:dyDescent="0.15">
      <c r="A28" s="79" t="str">
        <f>IF(C28="","",COUNTA($G$11:G28))</f>
        <v/>
      </c>
      <c r="B28" s="152">
        <v>18</v>
      </c>
      <c r="C28" s="155"/>
      <c r="D28" s="155"/>
      <c r="E28" s="157"/>
      <c r="F28" s="158"/>
      <c r="G28" s="153"/>
      <c r="H28" s="159"/>
      <c r="I28" s="319"/>
      <c r="J28" s="154"/>
      <c r="K28" s="90"/>
      <c r="L28" s="218"/>
      <c r="M28" s="348"/>
      <c r="N28" s="495"/>
      <c r="O28" s="496"/>
      <c r="P28" s="388">
        <f t="shared" si="10"/>
        <v>0</v>
      </c>
      <c r="Q28" s="246"/>
      <c r="R28" s="278"/>
      <c r="S28" s="283"/>
      <c r="T28" s="280"/>
      <c r="U28" s="281"/>
      <c r="V28" s="283"/>
      <c r="W28" s="282"/>
      <c r="X28" s="370" t="str">
        <f t="shared" si="0"/>
        <v/>
      </c>
      <c r="Y28" s="371" t="str">
        <f t="shared" si="11"/>
        <v/>
      </c>
      <c r="Z28" s="390">
        <f t="shared" si="1"/>
        <v>0</v>
      </c>
      <c r="AA28" s="246"/>
      <c r="AB28" s="278"/>
      <c r="AC28" s="283"/>
      <c r="AD28" s="280"/>
      <c r="AE28" s="281"/>
      <c r="AF28" s="283"/>
      <c r="AG28" s="282"/>
      <c r="AH28" s="370" t="str">
        <f t="shared" si="2"/>
        <v/>
      </c>
      <c r="AI28" s="371" t="str">
        <f t="shared" si="12"/>
        <v/>
      </c>
      <c r="AJ28" s="225"/>
      <c r="AK28" s="350" t="str">
        <f t="shared" si="13"/>
        <v>　</v>
      </c>
      <c r="AL28" s="11" t="str">
        <f t="shared" si="3"/>
        <v/>
      </c>
      <c r="AM28" s="11" t="str">
        <f t="shared" si="4"/>
        <v/>
      </c>
      <c r="AN28" s="351" t="str">
        <f t="shared" si="5"/>
        <v/>
      </c>
      <c r="AO28" s="235"/>
      <c r="AP28" s="342" t="str">
        <f t="shared" si="6"/>
        <v/>
      </c>
      <c r="AQ28" s="7">
        <f t="shared" si="7"/>
        <v>0</v>
      </c>
      <c r="AR28" s="343">
        <f t="shared" si="8"/>
        <v>0</v>
      </c>
      <c r="AS28" s="342" t="str">
        <f t="shared" si="9"/>
        <v/>
      </c>
      <c r="AT28" s="7">
        <f t="shared" si="14"/>
        <v>0</v>
      </c>
      <c r="AU28" s="343">
        <f t="shared" si="15"/>
        <v>0</v>
      </c>
      <c r="AV28" s="227"/>
      <c r="AW28" s="208"/>
      <c r="AX28" s="208"/>
    </row>
    <row r="29" spans="1:50" hidden="1" x14ac:dyDescent="0.15">
      <c r="A29" s="79" t="str">
        <f>IF(C29="","",COUNTA($G$11:G29))</f>
        <v/>
      </c>
      <c r="B29" s="152">
        <v>19</v>
      </c>
      <c r="C29" s="12"/>
      <c r="D29" s="12"/>
      <c r="E29" s="169"/>
      <c r="F29" s="314"/>
      <c r="G29" s="153"/>
      <c r="H29" s="159"/>
      <c r="I29" s="319"/>
      <c r="J29" s="154"/>
      <c r="K29" s="90"/>
      <c r="L29" s="218"/>
      <c r="M29" s="348"/>
      <c r="N29" s="495"/>
      <c r="O29" s="496"/>
      <c r="P29" s="388">
        <f t="shared" si="10"/>
        <v>0</v>
      </c>
      <c r="Q29" s="246"/>
      <c r="R29" s="278"/>
      <c r="S29" s="283"/>
      <c r="T29" s="280"/>
      <c r="U29" s="281"/>
      <c r="V29" s="283"/>
      <c r="W29" s="282"/>
      <c r="X29" s="370" t="str">
        <f t="shared" si="0"/>
        <v/>
      </c>
      <c r="Y29" s="371" t="str">
        <f t="shared" si="11"/>
        <v/>
      </c>
      <c r="Z29" s="390">
        <f t="shared" si="1"/>
        <v>0</v>
      </c>
      <c r="AA29" s="246"/>
      <c r="AB29" s="278"/>
      <c r="AC29" s="283"/>
      <c r="AD29" s="280"/>
      <c r="AE29" s="281"/>
      <c r="AF29" s="283"/>
      <c r="AG29" s="282"/>
      <c r="AH29" s="370" t="str">
        <f t="shared" si="2"/>
        <v/>
      </c>
      <c r="AI29" s="371" t="str">
        <f t="shared" si="12"/>
        <v/>
      </c>
      <c r="AJ29" s="225"/>
      <c r="AK29" s="350" t="str">
        <f t="shared" si="13"/>
        <v>　</v>
      </c>
      <c r="AL29" s="11" t="str">
        <f t="shared" si="3"/>
        <v/>
      </c>
      <c r="AM29" s="11" t="str">
        <f t="shared" si="4"/>
        <v/>
      </c>
      <c r="AN29" s="351" t="str">
        <f t="shared" si="5"/>
        <v/>
      </c>
      <c r="AO29" s="235"/>
      <c r="AP29" s="342" t="str">
        <f t="shared" si="6"/>
        <v/>
      </c>
      <c r="AQ29" s="7">
        <f t="shared" si="7"/>
        <v>0</v>
      </c>
      <c r="AR29" s="343">
        <f t="shared" si="8"/>
        <v>0</v>
      </c>
      <c r="AS29" s="342" t="str">
        <f t="shared" si="9"/>
        <v/>
      </c>
      <c r="AT29" s="7">
        <f t="shared" si="14"/>
        <v>0</v>
      </c>
      <c r="AU29" s="343">
        <f t="shared" si="15"/>
        <v>0</v>
      </c>
      <c r="AV29" s="227"/>
      <c r="AW29" s="208"/>
      <c r="AX29" s="208"/>
    </row>
    <row r="30" spans="1:50" hidden="1" x14ac:dyDescent="0.15">
      <c r="A30" s="79" t="str">
        <f>IF(C30="","",COUNTA($G$11:G30))</f>
        <v/>
      </c>
      <c r="B30" s="152">
        <v>20</v>
      </c>
      <c r="C30" s="155"/>
      <c r="D30" s="155"/>
      <c r="E30" s="157"/>
      <c r="F30" s="158"/>
      <c r="G30" s="153"/>
      <c r="H30" s="159"/>
      <c r="I30" s="319"/>
      <c r="J30" s="154"/>
      <c r="K30" s="90"/>
      <c r="L30" s="218"/>
      <c r="M30" s="348"/>
      <c r="N30" s="495"/>
      <c r="O30" s="496"/>
      <c r="P30" s="388">
        <f t="shared" si="10"/>
        <v>0</v>
      </c>
      <c r="Q30" s="246"/>
      <c r="R30" s="278"/>
      <c r="S30" s="283"/>
      <c r="T30" s="280"/>
      <c r="U30" s="281"/>
      <c r="V30" s="283"/>
      <c r="W30" s="282"/>
      <c r="X30" s="370" t="str">
        <f t="shared" si="0"/>
        <v/>
      </c>
      <c r="Y30" s="371" t="str">
        <f t="shared" si="11"/>
        <v/>
      </c>
      <c r="Z30" s="390">
        <f t="shared" si="1"/>
        <v>0</v>
      </c>
      <c r="AA30" s="376"/>
      <c r="AB30" s="377"/>
      <c r="AC30" s="380"/>
      <c r="AD30" s="378"/>
      <c r="AE30" s="379"/>
      <c r="AF30" s="380"/>
      <c r="AG30" s="282"/>
      <c r="AH30" s="370" t="str">
        <f t="shared" si="2"/>
        <v/>
      </c>
      <c r="AI30" s="371" t="str">
        <f t="shared" si="12"/>
        <v/>
      </c>
      <c r="AJ30" s="225"/>
      <c r="AK30" s="352" t="str">
        <f t="shared" si="13"/>
        <v>　</v>
      </c>
      <c r="AL30" s="353" t="str">
        <f t="shared" si="3"/>
        <v/>
      </c>
      <c r="AM30" s="353" t="str">
        <f t="shared" si="4"/>
        <v/>
      </c>
      <c r="AN30" s="354" t="str">
        <f t="shared" si="5"/>
        <v/>
      </c>
      <c r="AO30" s="235"/>
      <c r="AP30" s="344" t="str">
        <f t="shared" si="6"/>
        <v/>
      </c>
      <c r="AQ30" s="345">
        <f t="shared" si="7"/>
        <v>0</v>
      </c>
      <c r="AR30" s="346">
        <f t="shared" si="8"/>
        <v>0</v>
      </c>
      <c r="AS30" s="344" t="str">
        <f t="shared" si="9"/>
        <v/>
      </c>
      <c r="AT30" s="345">
        <f t="shared" si="14"/>
        <v>0</v>
      </c>
      <c r="AU30" s="346">
        <f t="shared" si="15"/>
        <v>0</v>
      </c>
      <c r="AV30" s="227"/>
      <c r="AW30" s="208"/>
      <c r="AX30" s="208"/>
    </row>
    <row r="31" spans="1:50" ht="5.25" customHeight="1" x14ac:dyDescent="0.15">
      <c r="A31" s="79"/>
      <c r="B31" s="79"/>
      <c r="C31" s="79"/>
      <c r="D31" s="560"/>
      <c r="E31" s="560"/>
      <c r="F31" s="560"/>
      <c r="G31" s="560"/>
      <c r="H31" s="560"/>
      <c r="I31" s="560"/>
      <c r="J31" s="560"/>
      <c r="K31" s="79"/>
      <c r="L31" s="209"/>
      <c r="M31" s="209"/>
      <c r="N31" s="497"/>
      <c r="O31" s="497"/>
      <c r="P31" s="388"/>
      <c r="Q31" s="272"/>
      <c r="R31" s="209"/>
      <c r="S31" s="209"/>
      <c r="T31" s="209"/>
      <c r="U31" s="209"/>
      <c r="V31" s="209"/>
      <c r="W31" s="209"/>
      <c r="X31" s="209"/>
      <c r="Y31" s="209"/>
      <c r="Z31" s="390"/>
      <c r="AA31" s="272"/>
      <c r="AB31" s="273"/>
      <c r="AC31" s="209"/>
      <c r="AD31" s="209"/>
      <c r="AE31" s="209"/>
      <c r="AF31" s="209"/>
      <c r="AG31" s="209"/>
      <c r="AH31" s="209"/>
      <c r="AI31" s="209"/>
      <c r="AJ31" s="209"/>
      <c r="AK31" s="235"/>
      <c r="AL31" s="235"/>
      <c r="AM31" s="235"/>
      <c r="AN31" s="235"/>
      <c r="AO31" s="235"/>
      <c r="AP31" s="209"/>
      <c r="AQ31" s="209"/>
      <c r="AR31" s="209"/>
      <c r="AS31" s="209"/>
      <c r="AT31" s="209"/>
      <c r="AU31" s="209"/>
      <c r="AV31" s="227"/>
      <c r="AW31" s="208"/>
      <c r="AX31" s="208"/>
    </row>
    <row r="32" spans="1:50" ht="14.25" x14ac:dyDescent="0.15">
      <c r="A32" s="151"/>
      <c r="B32" s="174" t="s">
        <v>51</v>
      </c>
      <c r="C32" s="151"/>
      <c r="D32" s="561"/>
      <c r="E32" s="561"/>
      <c r="F32" s="561"/>
      <c r="G32" s="561"/>
      <c r="H32" s="561"/>
      <c r="I32" s="561"/>
      <c r="J32" s="561"/>
      <c r="K32" s="151"/>
      <c r="L32" s="210"/>
      <c r="M32" s="562" t="s">
        <v>971</v>
      </c>
      <c r="N32" s="563"/>
      <c r="O32" s="564"/>
      <c r="P32" s="389"/>
      <c r="Q32" s="565" t="s">
        <v>9</v>
      </c>
      <c r="R32" s="567" t="s">
        <v>962</v>
      </c>
      <c r="S32" s="568"/>
      <c r="T32" s="569"/>
      <c r="U32" s="567" t="s">
        <v>963</v>
      </c>
      <c r="V32" s="568"/>
      <c r="W32" s="568"/>
      <c r="X32" s="570" t="s">
        <v>10</v>
      </c>
      <c r="Y32" s="570"/>
      <c r="Z32" s="390"/>
      <c r="AA32" s="565" t="s">
        <v>9</v>
      </c>
      <c r="AB32" s="584" t="s">
        <v>962</v>
      </c>
      <c r="AC32" s="585"/>
      <c r="AD32" s="586"/>
      <c r="AE32" s="584" t="s">
        <v>963</v>
      </c>
      <c r="AF32" s="585"/>
      <c r="AG32" s="585"/>
      <c r="AH32" s="570" t="s">
        <v>10</v>
      </c>
      <c r="AI32" s="570"/>
      <c r="AJ32" s="227"/>
      <c r="AK32" s="235"/>
      <c r="AL32" s="235"/>
      <c r="AM32" s="235"/>
      <c r="AN32" s="235"/>
      <c r="AO32" s="235"/>
      <c r="AP32" s="227"/>
      <c r="AQ32" s="338"/>
      <c r="AR32" s="227"/>
      <c r="AS32" s="227"/>
      <c r="AT32" s="338"/>
      <c r="AU32" s="227"/>
      <c r="AV32" s="227"/>
      <c r="AW32" s="208"/>
      <c r="AX32" s="208"/>
    </row>
    <row r="33" spans="1:50" ht="12" customHeight="1" x14ac:dyDescent="0.15">
      <c r="A33" s="79"/>
      <c r="B33" s="259" t="s">
        <v>972</v>
      </c>
      <c r="C33" s="163" t="s">
        <v>965</v>
      </c>
      <c r="D33" s="164" t="s">
        <v>964</v>
      </c>
      <c r="E33" s="165" t="s">
        <v>1128</v>
      </c>
      <c r="F33" s="88" t="s">
        <v>1129</v>
      </c>
      <c r="G33" s="166" t="s">
        <v>106</v>
      </c>
      <c r="H33" s="316" t="s">
        <v>968</v>
      </c>
      <c r="I33" s="317" t="s">
        <v>969</v>
      </c>
      <c r="J33" s="318" t="s">
        <v>1134</v>
      </c>
      <c r="K33" s="151"/>
      <c r="L33" s="210"/>
      <c r="M33" s="239" t="s">
        <v>970</v>
      </c>
      <c r="N33" s="240" t="s">
        <v>966</v>
      </c>
      <c r="O33" s="241" t="s">
        <v>967</v>
      </c>
      <c r="P33" s="389"/>
      <c r="Q33" s="566"/>
      <c r="R33" s="247" t="s">
        <v>10</v>
      </c>
      <c r="S33" s="248" t="s">
        <v>11</v>
      </c>
      <c r="T33" s="249" t="s">
        <v>12</v>
      </c>
      <c r="U33" s="247" t="s">
        <v>10</v>
      </c>
      <c r="V33" s="250" t="s">
        <v>11</v>
      </c>
      <c r="W33" s="294" t="s">
        <v>12</v>
      </c>
      <c r="X33" s="291" t="s">
        <v>1154</v>
      </c>
      <c r="Y33" s="292" t="s">
        <v>1153</v>
      </c>
      <c r="Z33" s="390"/>
      <c r="AA33" s="566"/>
      <c r="AB33" s="247" t="s">
        <v>10</v>
      </c>
      <c r="AC33" s="248" t="s">
        <v>11</v>
      </c>
      <c r="AD33" s="249" t="s">
        <v>12</v>
      </c>
      <c r="AE33" s="247" t="s">
        <v>10</v>
      </c>
      <c r="AF33" s="250" t="s">
        <v>11</v>
      </c>
      <c r="AG33" s="294" t="s">
        <v>12</v>
      </c>
      <c r="AH33" s="291" t="s">
        <v>1154</v>
      </c>
      <c r="AI33" s="292" t="s">
        <v>1153</v>
      </c>
      <c r="AJ33" s="227"/>
      <c r="AK33" s="225" t="s">
        <v>1176</v>
      </c>
      <c r="AL33" s="235"/>
      <c r="AM33" s="235"/>
      <c r="AN33" s="235"/>
      <c r="AO33" s="235"/>
      <c r="AP33" s="226" t="s">
        <v>1172</v>
      </c>
      <c r="AQ33" s="227"/>
      <c r="AR33" s="227"/>
      <c r="AS33" s="226" t="s">
        <v>1173</v>
      </c>
      <c r="AT33" s="227"/>
      <c r="AU33" s="227"/>
      <c r="AV33" s="227"/>
      <c r="AW33" s="208"/>
      <c r="AX33" s="208"/>
    </row>
    <row r="34" spans="1:50" ht="15.95" customHeight="1" x14ac:dyDescent="0.15">
      <c r="A34" s="79" t="str">
        <f>IF(C34="","",COUNTA($G$11:$G$30)+COUNTA($G$34:G34))</f>
        <v/>
      </c>
      <c r="B34" s="156">
        <v>1</v>
      </c>
      <c r="C34" s="12"/>
      <c r="D34" s="12"/>
      <c r="E34" s="169"/>
      <c r="F34" s="314"/>
      <c r="G34" s="153"/>
      <c r="H34" s="159"/>
      <c r="I34" s="319"/>
      <c r="J34" s="154"/>
      <c r="K34" s="151"/>
      <c r="L34" s="210"/>
      <c r="M34" s="349"/>
      <c r="N34" s="498"/>
      <c r="O34" s="499"/>
      <c r="P34" s="388">
        <f>H34</f>
        <v>0</v>
      </c>
      <c r="Q34" s="251"/>
      <c r="R34" s="284"/>
      <c r="S34" s="285"/>
      <c r="T34" s="286"/>
      <c r="U34" s="287"/>
      <c r="V34" s="285"/>
      <c r="W34" s="288"/>
      <c r="X34" s="372" t="str">
        <f t="shared" ref="X34:X53" si="16">IF(H34="","",IF(R34="",U34,IF(U34="",R34,IF(AP34="T",AQ34,AR34))))</f>
        <v/>
      </c>
      <c r="Y34" s="373" t="str">
        <f>IF(OR(H34="１００Ｍ",H34="２００Ｍ",H34="１１０ＭＨ",H34="１００ＭＨ",H34="走幅跳"),(IF(X34=R34,S34,V34)),"")</f>
        <v/>
      </c>
      <c r="Z34" s="390">
        <f t="shared" ref="Z34:Z53" si="17">I34</f>
        <v>0</v>
      </c>
      <c r="AA34" s="251"/>
      <c r="AB34" s="284"/>
      <c r="AC34" s="285"/>
      <c r="AD34" s="286"/>
      <c r="AE34" s="287"/>
      <c r="AF34" s="285"/>
      <c r="AG34" s="288"/>
      <c r="AH34" s="374" t="str">
        <f t="shared" ref="AH34:AH53" si="18">IF(I34="","",IF(AB34="",AE34,IF(AE34="",AB34,IF(AS34="T",AT34,AU34))))</f>
        <v/>
      </c>
      <c r="AI34" s="373" t="str">
        <f>IF(OR(I34="１００Ｍ",I34="２００Ｍ",I34="１１０ＭＨ",I34="１００ＭＨ",I34="走幅跳"),(IF(AH34=AB34,AC34,AF34)),"")</f>
        <v/>
      </c>
      <c r="AJ34" s="227"/>
      <c r="AK34" s="10" t="str">
        <f>C34&amp;"　"&amp;D34</f>
        <v>　</v>
      </c>
      <c r="AL34" s="11" t="str">
        <f>IFERROR(VLOOKUP(H34,$H$97:$I$109,2,0),"")</f>
        <v/>
      </c>
      <c r="AM34" s="11" t="str">
        <f>IFERROR(VLOOKUP(I34,$H$97:$I$109,2,0),"")</f>
        <v/>
      </c>
      <c r="AN34" s="11" t="str">
        <f>IF(J34="","",$I$111)</f>
        <v/>
      </c>
      <c r="AO34" s="235"/>
      <c r="AP34" s="339" t="str">
        <f t="shared" ref="AP34:AP53" si="19">IF(H34="","",IF(OR(H34=$H$97,H34=$H$98,H34=$H$99,H34=$H$100,H34=$H$101),"T","F"))</f>
        <v/>
      </c>
      <c r="AQ34" s="347">
        <f t="shared" ref="AQ34:AQ49" si="20">IF(R34&gt;U34,U34,R34)</f>
        <v>0</v>
      </c>
      <c r="AR34" s="341">
        <f t="shared" ref="AR34:AR49" si="21">IF(R34&gt;U34,R34,U34)</f>
        <v>0</v>
      </c>
      <c r="AS34" s="339" t="str">
        <f t="shared" ref="AS34:AS53" si="22">IF(I34="","",IF(OR(I34=$H$97,I34=$H$98,I34=$H$99,I34=$H$100,I34=$H$101),"T","F"))</f>
        <v/>
      </c>
      <c r="AT34" s="347">
        <f t="shared" ref="AT34" si="23">IF(AB34&gt;AE34,AE34,AB34)</f>
        <v>0</v>
      </c>
      <c r="AU34" s="341">
        <f t="shared" ref="AU34" si="24">IF(AB34&gt;AE34,AB34,AE34)</f>
        <v>0</v>
      </c>
      <c r="AV34" s="227"/>
      <c r="AW34" s="208"/>
      <c r="AX34" s="208"/>
    </row>
    <row r="35" spans="1:50" ht="15.95" customHeight="1" x14ac:dyDescent="0.15">
      <c r="A35" s="79" t="str">
        <f>IF(C35="","",COUNTA($G$11:$G$30)+COUNTA($G$34:G35))</f>
        <v/>
      </c>
      <c r="B35" s="156">
        <v>2</v>
      </c>
      <c r="C35" s="155"/>
      <c r="D35" s="155"/>
      <c r="E35" s="157"/>
      <c r="F35" s="158"/>
      <c r="G35" s="153"/>
      <c r="H35" s="159"/>
      <c r="I35" s="319"/>
      <c r="J35" s="154"/>
      <c r="K35" s="90"/>
      <c r="L35" s="218"/>
      <c r="M35" s="349"/>
      <c r="N35" s="498"/>
      <c r="O35" s="499"/>
      <c r="P35" s="388">
        <f t="shared" ref="P35:P53" si="25">H35</f>
        <v>0</v>
      </c>
      <c r="Q35" s="251"/>
      <c r="R35" s="284"/>
      <c r="S35" s="285"/>
      <c r="T35" s="286"/>
      <c r="U35" s="287"/>
      <c r="V35" s="285"/>
      <c r="W35" s="288"/>
      <c r="X35" s="372" t="str">
        <f t="shared" si="16"/>
        <v/>
      </c>
      <c r="Y35" s="373" t="str">
        <f t="shared" ref="Y35:Y53" si="26">IF(OR(H35="１００Ｍ",H35="２００Ｍ",H35="１１０ＭＨ",H35="１００ＭＨ",H35="走幅跳"),(IF(X35=R35,S35,V35)),"")</f>
        <v/>
      </c>
      <c r="Z35" s="390">
        <f t="shared" si="17"/>
        <v>0</v>
      </c>
      <c r="AA35" s="251"/>
      <c r="AB35" s="284"/>
      <c r="AC35" s="285"/>
      <c r="AD35" s="286"/>
      <c r="AE35" s="287"/>
      <c r="AF35" s="285"/>
      <c r="AG35" s="288"/>
      <c r="AH35" s="374" t="str">
        <f t="shared" si="18"/>
        <v/>
      </c>
      <c r="AI35" s="373" t="str">
        <f t="shared" ref="AI35:AI53" si="27">IF(OR(I35="１００Ｍ",I35="２００Ｍ",I35="１１０ＭＨ",I35="１００ＭＨ",I35="走幅跳"),(IF(AH35=AB35,AC35,AF35)),"")</f>
        <v/>
      </c>
      <c r="AJ35" s="227"/>
      <c r="AK35" s="10" t="str">
        <f t="shared" ref="AK35:AK53" si="28">C35&amp;"　"&amp;D35</f>
        <v>　</v>
      </c>
      <c r="AL35" s="11" t="str">
        <f t="shared" ref="AL35:AL53" si="29">IFERROR(VLOOKUP(H35,$H$97:$I$109,2,0),"")</f>
        <v/>
      </c>
      <c r="AM35" s="11" t="str">
        <f t="shared" ref="AM35:AM53" si="30">IFERROR(VLOOKUP(I35,$H$97:$I$109,2,0),"")</f>
        <v/>
      </c>
      <c r="AN35" s="11" t="str">
        <f t="shared" ref="AN35:AN53" si="31">IF(J35="","",$I$111)</f>
        <v/>
      </c>
      <c r="AO35" s="235"/>
      <c r="AP35" s="342" t="str">
        <f t="shared" si="19"/>
        <v/>
      </c>
      <c r="AQ35" s="7">
        <f t="shared" si="20"/>
        <v>0</v>
      </c>
      <c r="AR35" s="343">
        <f t="shared" si="21"/>
        <v>0</v>
      </c>
      <c r="AS35" s="342" t="str">
        <f t="shared" si="22"/>
        <v/>
      </c>
      <c r="AT35" s="7">
        <f t="shared" ref="AT35:AT53" si="32">IF(AB35&gt;AE35,AE35,AB35)</f>
        <v>0</v>
      </c>
      <c r="AU35" s="343">
        <f t="shared" ref="AU35:AU53" si="33">IF(AB35&gt;AE35,AB35,AE35)</f>
        <v>0</v>
      </c>
      <c r="AV35" s="227"/>
      <c r="AW35" s="208"/>
      <c r="AX35" s="208"/>
    </row>
    <row r="36" spans="1:50" ht="15.95" customHeight="1" x14ac:dyDescent="0.15">
      <c r="A36" s="79" t="str">
        <f>IF(C36="","",COUNTA($G$11:$G$30)+COUNTA($G$34:G36))</f>
        <v/>
      </c>
      <c r="B36" s="156">
        <v>3</v>
      </c>
      <c r="C36" s="12"/>
      <c r="D36" s="12"/>
      <c r="E36" s="169"/>
      <c r="F36" s="314"/>
      <c r="G36" s="153"/>
      <c r="H36" s="159"/>
      <c r="I36" s="319"/>
      <c r="J36" s="154"/>
      <c r="K36" s="90"/>
      <c r="L36" s="218"/>
      <c r="M36" s="349"/>
      <c r="N36" s="498"/>
      <c r="O36" s="499"/>
      <c r="P36" s="388">
        <f t="shared" si="25"/>
        <v>0</v>
      </c>
      <c r="Q36" s="251"/>
      <c r="R36" s="284"/>
      <c r="S36" s="285"/>
      <c r="T36" s="286"/>
      <c r="U36" s="287"/>
      <c r="V36" s="285"/>
      <c r="W36" s="288"/>
      <c r="X36" s="372" t="str">
        <f t="shared" si="16"/>
        <v/>
      </c>
      <c r="Y36" s="373" t="str">
        <f t="shared" si="26"/>
        <v/>
      </c>
      <c r="Z36" s="390">
        <f t="shared" si="17"/>
        <v>0</v>
      </c>
      <c r="AA36" s="251"/>
      <c r="AB36" s="284"/>
      <c r="AC36" s="285"/>
      <c r="AD36" s="286"/>
      <c r="AE36" s="287"/>
      <c r="AF36" s="285"/>
      <c r="AG36" s="288"/>
      <c r="AH36" s="374" t="str">
        <f t="shared" si="18"/>
        <v/>
      </c>
      <c r="AI36" s="373" t="str">
        <f t="shared" si="27"/>
        <v/>
      </c>
      <c r="AJ36" s="227"/>
      <c r="AK36" s="10" t="str">
        <f t="shared" si="28"/>
        <v>　</v>
      </c>
      <c r="AL36" s="11" t="str">
        <f t="shared" si="29"/>
        <v/>
      </c>
      <c r="AM36" s="11" t="str">
        <f t="shared" si="30"/>
        <v/>
      </c>
      <c r="AN36" s="11" t="str">
        <f t="shared" si="31"/>
        <v/>
      </c>
      <c r="AO36" s="235"/>
      <c r="AP36" s="342" t="str">
        <f t="shared" si="19"/>
        <v/>
      </c>
      <c r="AQ36" s="7">
        <f t="shared" si="20"/>
        <v>0</v>
      </c>
      <c r="AR36" s="343">
        <f t="shared" si="21"/>
        <v>0</v>
      </c>
      <c r="AS36" s="342" t="str">
        <f t="shared" si="22"/>
        <v/>
      </c>
      <c r="AT36" s="7">
        <f t="shared" si="32"/>
        <v>0</v>
      </c>
      <c r="AU36" s="343">
        <f t="shared" si="33"/>
        <v>0</v>
      </c>
      <c r="AV36" s="227"/>
      <c r="AW36" s="208"/>
      <c r="AX36" s="208"/>
    </row>
    <row r="37" spans="1:50" ht="15.95" customHeight="1" x14ac:dyDescent="0.15">
      <c r="A37" s="79" t="str">
        <f>IF(C37="","",COUNTA($G$11:$G$30)+COUNTA($G$34:G37))</f>
        <v/>
      </c>
      <c r="B37" s="156">
        <v>4</v>
      </c>
      <c r="C37" s="155"/>
      <c r="D37" s="155"/>
      <c r="E37" s="157"/>
      <c r="F37" s="158"/>
      <c r="G37" s="153"/>
      <c r="H37" s="159"/>
      <c r="I37" s="319"/>
      <c r="J37" s="154"/>
      <c r="K37" s="90"/>
      <c r="L37" s="218"/>
      <c r="M37" s="349"/>
      <c r="N37" s="498"/>
      <c r="O37" s="499"/>
      <c r="P37" s="388">
        <f t="shared" si="25"/>
        <v>0</v>
      </c>
      <c r="Q37" s="251"/>
      <c r="R37" s="284"/>
      <c r="S37" s="285"/>
      <c r="T37" s="286"/>
      <c r="U37" s="287"/>
      <c r="V37" s="285"/>
      <c r="W37" s="288"/>
      <c r="X37" s="372" t="str">
        <f t="shared" si="16"/>
        <v/>
      </c>
      <c r="Y37" s="373" t="str">
        <f t="shared" si="26"/>
        <v/>
      </c>
      <c r="Z37" s="390">
        <f t="shared" si="17"/>
        <v>0</v>
      </c>
      <c r="AA37" s="251"/>
      <c r="AB37" s="284"/>
      <c r="AC37" s="285"/>
      <c r="AD37" s="286"/>
      <c r="AE37" s="287"/>
      <c r="AF37" s="285"/>
      <c r="AG37" s="288"/>
      <c r="AH37" s="374" t="str">
        <f t="shared" si="18"/>
        <v/>
      </c>
      <c r="AI37" s="373" t="str">
        <f t="shared" si="27"/>
        <v/>
      </c>
      <c r="AJ37" s="227"/>
      <c r="AK37" s="10" t="str">
        <f t="shared" si="28"/>
        <v>　</v>
      </c>
      <c r="AL37" s="11" t="str">
        <f t="shared" si="29"/>
        <v/>
      </c>
      <c r="AM37" s="11" t="str">
        <f t="shared" si="30"/>
        <v/>
      </c>
      <c r="AN37" s="11" t="str">
        <f t="shared" si="31"/>
        <v/>
      </c>
      <c r="AO37" s="235"/>
      <c r="AP37" s="342" t="str">
        <f t="shared" si="19"/>
        <v/>
      </c>
      <c r="AQ37" s="7">
        <f t="shared" si="20"/>
        <v>0</v>
      </c>
      <c r="AR37" s="343">
        <f t="shared" si="21"/>
        <v>0</v>
      </c>
      <c r="AS37" s="342" t="str">
        <f t="shared" si="22"/>
        <v/>
      </c>
      <c r="AT37" s="7">
        <f t="shared" si="32"/>
        <v>0</v>
      </c>
      <c r="AU37" s="343">
        <f t="shared" si="33"/>
        <v>0</v>
      </c>
      <c r="AV37" s="227"/>
      <c r="AW37" s="208"/>
      <c r="AX37" s="208"/>
    </row>
    <row r="38" spans="1:50" ht="15.95" customHeight="1" x14ac:dyDescent="0.15">
      <c r="A38" s="79" t="str">
        <f>IF(C38="","",COUNTA($G$11:$G$30)+COUNTA($G$34:G38))</f>
        <v/>
      </c>
      <c r="B38" s="156">
        <v>5</v>
      </c>
      <c r="C38" s="12"/>
      <c r="D38" s="12"/>
      <c r="E38" s="169"/>
      <c r="F38" s="314"/>
      <c r="G38" s="153"/>
      <c r="H38" s="159"/>
      <c r="I38" s="319"/>
      <c r="J38" s="154"/>
      <c r="K38" s="90"/>
      <c r="L38" s="218"/>
      <c r="M38" s="349"/>
      <c r="N38" s="498"/>
      <c r="O38" s="499"/>
      <c r="P38" s="388">
        <f t="shared" si="25"/>
        <v>0</v>
      </c>
      <c r="Q38" s="251"/>
      <c r="R38" s="284"/>
      <c r="S38" s="285"/>
      <c r="T38" s="286"/>
      <c r="U38" s="287"/>
      <c r="V38" s="285"/>
      <c r="W38" s="288"/>
      <c r="X38" s="372" t="str">
        <f t="shared" si="16"/>
        <v/>
      </c>
      <c r="Y38" s="373" t="str">
        <f t="shared" si="26"/>
        <v/>
      </c>
      <c r="Z38" s="390">
        <f t="shared" si="17"/>
        <v>0</v>
      </c>
      <c r="AA38" s="251"/>
      <c r="AB38" s="284"/>
      <c r="AC38" s="285"/>
      <c r="AD38" s="286"/>
      <c r="AE38" s="287"/>
      <c r="AF38" s="285"/>
      <c r="AG38" s="288"/>
      <c r="AH38" s="374" t="str">
        <f t="shared" si="18"/>
        <v/>
      </c>
      <c r="AI38" s="373" t="str">
        <f t="shared" si="27"/>
        <v/>
      </c>
      <c r="AJ38" s="224"/>
      <c r="AK38" s="10" t="str">
        <f t="shared" si="28"/>
        <v>　</v>
      </c>
      <c r="AL38" s="11" t="str">
        <f t="shared" si="29"/>
        <v/>
      </c>
      <c r="AM38" s="11" t="str">
        <f t="shared" si="30"/>
        <v/>
      </c>
      <c r="AN38" s="11" t="str">
        <f t="shared" si="31"/>
        <v/>
      </c>
      <c r="AO38" s="235"/>
      <c r="AP38" s="342" t="str">
        <f t="shared" si="19"/>
        <v/>
      </c>
      <c r="AQ38" s="7">
        <f t="shared" si="20"/>
        <v>0</v>
      </c>
      <c r="AR38" s="343">
        <f t="shared" si="21"/>
        <v>0</v>
      </c>
      <c r="AS38" s="342" t="str">
        <f t="shared" si="22"/>
        <v/>
      </c>
      <c r="AT38" s="7">
        <f t="shared" si="32"/>
        <v>0</v>
      </c>
      <c r="AU38" s="343">
        <f t="shared" si="33"/>
        <v>0</v>
      </c>
      <c r="AV38" s="227"/>
      <c r="AW38" s="208"/>
      <c r="AX38" s="208"/>
    </row>
    <row r="39" spans="1:50" ht="15.95" customHeight="1" x14ac:dyDescent="0.15">
      <c r="A39" s="79" t="str">
        <f>IF(C39="","",COUNTA($G$11:$G$30)+COUNTA($G$34:G39))</f>
        <v/>
      </c>
      <c r="B39" s="156">
        <v>6</v>
      </c>
      <c r="C39" s="155"/>
      <c r="D39" s="155"/>
      <c r="E39" s="157"/>
      <c r="F39" s="158"/>
      <c r="G39" s="153"/>
      <c r="H39" s="159"/>
      <c r="I39" s="319"/>
      <c r="J39" s="154"/>
      <c r="K39" s="90"/>
      <c r="L39" s="218"/>
      <c r="M39" s="349"/>
      <c r="N39" s="498"/>
      <c r="O39" s="499"/>
      <c r="P39" s="388">
        <f t="shared" si="25"/>
        <v>0</v>
      </c>
      <c r="Q39" s="251"/>
      <c r="R39" s="284"/>
      <c r="S39" s="285"/>
      <c r="T39" s="286"/>
      <c r="U39" s="287"/>
      <c r="V39" s="285"/>
      <c r="W39" s="288"/>
      <c r="X39" s="372" t="str">
        <f t="shared" si="16"/>
        <v/>
      </c>
      <c r="Y39" s="373" t="str">
        <f t="shared" si="26"/>
        <v/>
      </c>
      <c r="Z39" s="390">
        <f t="shared" si="17"/>
        <v>0</v>
      </c>
      <c r="AA39" s="251"/>
      <c r="AB39" s="284"/>
      <c r="AC39" s="285"/>
      <c r="AD39" s="286"/>
      <c r="AE39" s="287"/>
      <c r="AF39" s="285"/>
      <c r="AG39" s="288"/>
      <c r="AH39" s="374" t="str">
        <f t="shared" si="18"/>
        <v/>
      </c>
      <c r="AI39" s="373" t="str">
        <f t="shared" si="27"/>
        <v/>
      </c>
      <c r="AJ39" s="224"/>
      <c r="AK39" s="10" t="str">
        <f t="shared" si="28"/>
        <v>　</v>
      </c>
      <c r="AL39" s="11" t="str">
        <f t="shared" si="29"/>
        <v/>
      </c>
      <c r="AM39" s="11" t="str">
        <f t="shared" si="30"/>
        <v/>
      </c>
      <c r="AN39" s="11" t="str">
        <f t="shared" si="31"/>
        <v/>
      </c>
      <c r="AO39" s="235"/>
      <c r="AP39" s="342" t="str">
        <f t="shared" si="19"/>
        <v/>
      </c>
      <c r="AQ39" s="7">
        <f t="shared" si="20"/>
        <v>0</v>
      </c>
      <c r="AR39" s="343">
        <f t="shared" si="21"/>
        <v>0</v>
      </c>
      <c r="AS39" s="342" t="str">
        <f t="shared" si="22"/>
        <v/>
      </c>
      <c r="AT39" s="7">
        <f t="shared" si="32"/>
        <v>0</v>
      </c>
      <c r="AU39" s="343">
        <f t="shared" si="33"/>
        <v>0</v>
      </c>
      <c r="AV39" s="227"/>
      <c r="AW39" s="208"/>
      <c r="AX39" s="208"/>
    </row>
    <row r="40" spans="1:50" ht="15.95" customHeight="1" x14ac:dyDescent="0.15">
      <c r="A40" s="79" t="str">
        <f>IF(C40="","",COUNTA($G$11:$G$30)+COUNTA($G$34:G40))</f>
        <v/>
      </c>
      <c r="B40" s="156">
        <v>7</v>
      </c>
      <c r="C40" s="12"/>
      <c r="D40" s="12"/>
      <c r="E40" s="169"/>
      <c r="F40" s="314"/>
      <c r="G40" s="153"/>
      <c r="H40" s="159"/>
      <c r="I40" s="319"/>
      <c r="J40" s="154"/>
      <c r="K40" s="90"/>
      <c r="L40" s="218"/>
      <c r="M40" s="349"/>
      <c r="N40" s="498"/>
      <c r="O40" s="499"/>
      <c r="P40" s="388">
        <f t="shared" si="25"/>
        <v>0</v>
      </c>
      <c r="Q40" s="251"/>
      <c r="R40" s="284"/>
      <c r="S40" s="285"/>
      <c r="T40" s="286"/>
      <c r="U40" s="287"/>
      <c r="V40" s="285"/>
      <c r="W40" s="288"/>
      <c r="X40" s="372" t="str">
        <f t="shared" si="16"/>
        <v/>
      </c>
      <c r="Y40" s="373" t="str">
        <f t="shared" si="26"/>
        <v/>
      </c>
      <c r="Z40" s="390">
        <f t="shared" si="17"/>
        <v>0</v>
      </c>
      <c r="AA40" s="251"/>
      <c r="AB40" s="284"/>
      <c r="AC40" s="285"/>
      <c r="AD40" s="286"/>
      <c r="AE40" s="287"/>
      <c r="AF40" s="285"/>
      <c r="AG40" s="288"/>
      <c r="AH40" s="374" t="str">
        <f t="shared" si="18"/>
        <v/>
      </c>
      <c r="AI40" s="373" t="str">
        <f t="shared" si="27"/>
        <v/>
      </c>
      <c r="AJ40" s="225"/>
      <c r="AK40" s="10" t="str">
        <f t="shared" si="28"/>
        <v>　</v>
      </c>
      <c r="AL40" s="11" t="str">
        <f t="shared" si="29"/>
        <v/>
      </c>
      <c r="AM40" s="11" t="str">
        <f t="shared" si="30"/>
        <v/>
      </c>
      <c r="AN40" s="11" t="str">
        <f t="shared" si="31"/>
        <v/>
      </c>
      <c r="AO40" s="235"/>
      <c r="AP40" s="342" t="str">
        <f t="shared" si="19"/>
        <v/>
      </c>
      <c r="AQ40" s="7">
        <f t="shared" si="20"/>
        <v>0</v>
      </c>
      <c r="AR40" s="343">
        <f t="shared" si="21"/>
        <v>0</v>
      </c>
      <c r="AS40" s="342" t="str">
        <f t="shared" si="22"/>
        <v/>
      </c>
      <c r="AT40" s="7">
        <f t="shared" si="32"/>
        <v>0</v>
      </c>
      <c r="AU40" s="343">
        <f t="shared" si="33"/>
        <v>0</v>
      </c>
      <c r="AV40" s="227"/>
      <c r="AW40" s="208"/>
      <c r="AX40" s="208"/>
    </row>
    <row r="41" spans="1:50" ht="15.95" customHeight="1" x14ac:dyDescent="0.15">
      <c r="A41" s="79" t="str">
        <f>IF(C41="","",COUNTA($G$11:$G$30)+COUNTA($G$34:G41))</f>
        <v/>
      </c>
      <c r="B41" s="156">
        <v>8</v>
      </c>
      <c r="C41" s="155"/>
      <c r="D41" s="155"/>
      <c r="E41" s="157"/>
      <c r="F41" s="158"/>
      <c r="G41" s="153"/>
      <c r="H41" s="159"/>
      <c r="I41" s="319"/>
      <c r="J41" s="154"/>
      <c r="K41" s="90"/>
      <c r="L41" s="218"/>
      <c r="M41" s="349"/>
      <c r="N41" s="498"/>
      <c r="O41" s="499"/>
      <c r="P41" s="388">
        <f t="shared" si="25"/>
        <v>0</v>
      </c>
      <c r="Q41" s="251"/>
      <c r="R41" s="284"/>
      <c r="S41" s="285"/>
      <c r="T41" s="286"/>
      <c r="U41" s="287"/>
      <c r="V41" s="285"/>
      <c r="W41" s="288"/>
      <c r="X41" s="372" t="str">
        <f t="shared" si="16"/>
        <v/>
      </c>
      <c r="Y41" s="373" t="str">
        <f t="shared" si="26"/>
        <v/>
      </c>
      <c r="Z41" s="390">
        <f t="shared" si="17"/>
        <v>0</v>
      </c>
      <c r="AA41" s="251"/>
      <c r="AB41" s="284"/>
      <c r="AC41" s="285"/>
      <c r="AD41" s="286"/>
      <c r="AE41" s="287"/>
      <c r="AF41" s="285"/>
      <c r="AG41" s="288"/>
      <c r="AH41" s="374" t="str">
        <f t="shared" si="18"/>
        <v/>
      </c>
      <c r="AI41" s="373" t="str">
        <f t="shared" si="27"/>
        <v/>
      </c>
      <c r="AJ41" s="224"/>
      <c r="AK41" s="10" t="str">
        <f t="shared" si="28"/>
        <v>　</v>
      </c>
      <c r="AL41" s="11" t="str">
        <f t="shared" si="29"/>
        <v/>
      </c>
      <c r="AM41" s="11" t="str">
        <f t="shared" si="30"/>
        <v/>
      </c>
      <c r="AN41" s="11" t="str">
        <f t="shared" si="31"/>
        <v/>
      </c>
      <c r="AO41" s="235"/>
      <c r="AP41" s="342" t="str">
        <f t="shared" si="19"/>
        <v/>
      </c>
      <c r="AQ41" s="7">
        <f t="shared" si="20"/>
        <v>0</v>
      </c>
      <c r="AR41" s="343">
        <f t="shared" si="21"/>
        <v>0</v>
      </c>
      <c r="AS41" s="342" t="str">
        <f t="shared" si="22"/>
        <v/>
      </c>
      <c r="AT41" s="7">
        <f t="shared" si="32"/>
        <v>0</v>
      </c>
      <c r="AU41" s="343">
        <f t="shared" si="33"/>
        <v>0</v>
      </c>
      <c r="AV41" s="227"/>
      <c r="AW41" s="208"/>
      <c r="AX41" s="208"/>
    </row>
    <row r="42" spans="1:50" ht="15.95" customHeight="1" x14ac:dyDescent="0.15">
      <c r="A42" s="79" t="str">
        <f>IF(C42="","",COUNTA($G$11:$G$30)+COUNTA($G$34:G42))</f>
        <v/>
      </c>
      <c r="B42" s="156">
        <v>9</v>
      </c>
      <c r="C42" s="12"/>
      <c r="D42" s="12"/>
      <c r="E42" s="169"/>
      <c r="F42" s="314"/>
      <c r="G42" s="153"/>
      <c r="H42" s="159"/>
      <c r="I42" s="319"/>
      <c r="J42" s="154"/>
      <c r="K42" s="90"/>
      <c r="L42" s="218"/>
      <c r="M42" s="349"/>
      <c r="N42" s="498"/>
      <c r="O42" s="499"/>
      <c r="P42" s="388">
        <f t="shared" si="25"/>
        <v>0</v>
      </c>
      <c r="Q42" s="251"/>
      <c r="R42" s="284"/>
      <c r="S42" s="285"/>
      <c r="T42" s="286"/>
      <c r="U42" s="287"/>
      <c r="V42" s="285"/>
      <c r="W42" s="288"/>
      <c r="X42" s="372" t="str">
        <f t="shared" si="16"/>
        <v/>
      </c>
      <c r="Y42" s="373" t="str">
        <f t="shared" si="26"/>
        <v/>
      </c>
      <c r="Z42" s="390">
        <f t="shared" si="17"/>
        <v>0</v>
      </c>
      <c r="AA42" s="251"/>
      <c r="AB42" s="284"/>
      <c r="AC42" s="285"/>
      <c r="AD42" s="286"/>
      <c r="AE42" s="287"/>
      <c r="AF42" s="285"/>
      <c r="AG42" s="288"/>
      <c r="AH42" s="374" t="str">
        <f t="shared" si="18"/>
        <v/>
      </c>
      <c r="AI42" s="373" t="str">
        <f t="shared" si="27"/>
        <v/>
      </c>
      <c r="AJ42" s="227"/>
      <c r="AK42" s="10" t="str">
        <f t="shared" si="28"/>
        <v>　</v>
      </c>
      <c r="AL42" s="11" t="str">
        <f t="shared" si="29"/>
        <v/>
      </c>
      <c r="AM42" s="11" t="str">
        <f t="shared" si="30"/>
        <v/>
      </c>
      <c r="AN42" s="11" t="str">
        <f t="shared" si="31"/>
        <v/>
      </c>
      <c r="AO42" s="235"/>
      <c r="AP42" s="342" t="str">
        <f t="shared" si="19"/>
        <v/>
      </c>
      <c r="AQ42" s="7">
        <f t="shared" si="20"/>
        <v>0</v>
      </c>
      <c r="AR42" s="343">
        <f t="shared" si="21"/>
        <v>0</v>
      </c>
      <c r="AS42" s="342" t="str">
        <f t="shared" si="22"/>
        <v/>
      </c>
      <c r="AT42" s="7">
        <f t="shared" si="32"/>
        <v>0</v>
      </c>
      <c r="AU42" s="343">
        <f t="shared" si="33"/>
        <v>0</v>
      </c>
      <c r="AV42" s="227"/>
      <c r="AW42" s="208"/>
      <c r="AX42" s="208"/>
    </row>
    <row r="43" spans="1:50" ht="15.95" customHeight="1" x14ac:dyDescent="0.15">
      <c r="A43" s="79" t="str">
        <f>IF(C43="","",COUNTA($G$11:$G$30)+COUNTA($G$34:G43))</f>
        <v/>
      </c>
      <c r="B43" s="156">
        <v>10</v>
      </c>
      <c r="C43" s="155"/>
      <c r="D43" s="155"/>
      <c r="E43" s="157"/>
      <c r="F43" s="158"/>
      <c r="G43" s="153"/>
      <c r="H43" s="159"/>
      <c r="I43" s="319"/>
      <c r="J43" s="154"/>
      <c r="K43" s="90"/>
      <c r="L43" s="218"/>
      <c r="M43" s="349"/>
      <c r="N43" s="498"/>
      <c r="O43" s="499"/>
      <c r="P43" s="388">
        <f t="shared" si="25"/>
        <v>0</v>
      </c>
      <c r="Q43" s="251"/>
      <c r="R43" s="284"/>
      <c r="S43" s="285"/>
      <c r="T43" s="286"/>
      <c r="U43" s="287"/>
      <c r="V43" s="285"/>
      <c r="W43" s="288"/>
      <c r="X43" s="372" t="str">
        <f t="shared" si="16"/>
        <v/>
      </c>
      <c r="Y43" s="373" t="str">
        <f t="shared" si="26"/>
        <v/>
      </c>
      <c r="Z43" s="390">
        <f t="shared" si="17"/>
        <v>0</v>
      </c>
      <c r="AA43" s="251"/>
      <c r="AB43" s="284"/>
      <c r="AC43" s="285"/>
      <c r="AD43" s="286"/>
      <c r="AE43" s="287"/>
      <c r="AF43" s="285"/>
      <c r="AG43" s="288"/>
      <c r="AH43" s="374" t="str">
        <f t="shared" si="18"/>
        <v/>
      </c>
      <c r="AI43" s="373" t="str">
        <f t="shared" si="27"/>
        <v/>
      </c>
      <c r="AJ43" s="227"/>
      <c r="AK43" s="10" t="str">
        <f t="shared" si="28"/>
        <v>　</v>
      </c>
      <c r="AL43" s="11" t="str">
        <f t="shared" si="29"/>
        <v/>
      </c>
      <c r="AM43" s="11" t="str">
        <f t="shared" si="30"/>
        <v/>
      </c>
      <c r="AN43" s="11" t="str">
        <f t="shared" si="31"/>
        <v/>
      </c>
      <c r="AO43" s="235"/>
      <c r="AP43" s="342" t="str">
        <f t="shared" si="19"/>
        <v/>
      </c>
      <c r="AQ43" s="7">
        <f t="shared" si="20"/>
        <v>0</v>
      </c>
      <c r="AR43" s="343">
        <f t="shared" si="21"/>
        <v>0</v>
      </c>
      <c r="AS43" s="342" t="str">
        <f t="shared" si="22"/>
        <v/>
      </c>
      <c r="AT43" s="7">
        <f t="shared" si="32"/>
        <v>0</v>
      </c>
      <c r="AU43" s="343">
        <f t="shared" si="33"/>
        <v>0</v>
      </c>
      <c r="AV43" s="227"/>
      <c r="AW43" s="208"/>
      <c r="AX43" s="208"/>
    </row>
    <row r="44" spans="1:50" ht="15.95" customHeight="1" x14ac:dyDescent="0.15">
      <c r="A44" s="79" t="str">
        <f>IF(C44="","",COUNTA($G$11:$G$30)+COUNTA($G$34:G44))</f>
        <v/>
      </c>
      <c r="B44" s="156">
        <v>11</v>
      </c>
      <c r="C44" s="12"/>
      <c r="D44" s="12"/>
      <c r="E44" s="169"/>
      <c r="F44" s="314"/>
      <c r="G44" s="153"/>
      <c r="H44" s="159"/>
      <c r="I44" s="319"/>
      <c r="J44" s="154"/>
      <c r="K44" s="90"/>
      <c r="L44" s="218"/>
      <c r="M44" s="349"/>
      <c r="N44" s="498"/>
      <c r="O44" s="499"/>
      <c r="P44" s="388">
        <f t="shared" si="25"/>
        <v>0</v>
      </c>
      <c r="Q44" s="251"/>
      <c r="R44" s="284"/>
      <c r="S44" s="285"/>
      <c r="T44" s="286"/>
      <c r="U44" s="287"/>
      <c r="V44" s="285"/>
      <c r="W44" s="288"/>
      <c r="X44" s="372" t="str">
        <f t="shared" si="16"/>
        <v/>
      </c>
      <c r="Y44" s="373" t="str">
        <f t="shared" si="26"/>
        <v/>
      </c>
      <c r="Z44" s="390">
        <f t="shared" si="17"/>
        <v>0</v>
      </c>
      <c r="AA44" s="251"/>
      <c r="AB44" s="284"/>
      <c r="AC44" s="285"/>
      <c r="AD44" s="286"/>
      <c r="AE44" s="287"/>
      <c r="AF44" s="285"/>
      <c r="AG44" s="288"/>
      <c r="AH44" s="374" t="str">
        <f t="shared" si="18"/>
        <v/>
      </c>
      <c r="AI44" s="373" t="str">
        <f t="shared" si="27"/>
        <v/>
      </c>
      <c r="AJ44" s="227"/>
      <c r="AK44" s="10" t="str">
        <f t="shared" si="28"/>
        <v>　</v>
      </c>
      <c r="AL44" s="11" t="str">
        <f t="shared" si="29"/>
        <v/>
      </c>
      <c r="AM44" s="11" t="str">
        <f t="shared" si="30"/>
        <v/>
      </c>
      <c r="AN44" s="11" t="str">
        <f t="shared" si="31"/>
        <v/>
      </c>
      <c r="AO44" s="235"/>
      <c r="AP44" s="342" t="str">
        <f t="shared" si="19"/>
        <v/>
      </c>
      <c r="AQ44" s="7">
        <f t="shared" si="20"/>
        <v>0</v>
      </c>
      <c r="AR44" s="343">
        <f t="shared" si="21"/>
        <v>0</v>
      </c>
      <c r="AS44" s="342" t="str">
        <f t="shared" si="22"/>
        <v/>
      </c>
      <c r="AT44" s="7">
        <f t="shared" si="32"/>
        <v>0</v>
      </c>
      <c r="AU44" s="343">
        <f t="shared" si="33"/>
        <v>0</v>
      </c>
      <c r="AV44" s="227"/>
      <c r="AW44" s="208"/>
      <c r="AX44" s="208"/>
    </row>
    <row r="45" spans="1:50" ht="15.95" customHeight="1" x14ac:dyDescent="0.15">
      <c r="A45" s="79" t="str">
        <f>IF(C45="","",COUNTA($G$11:$G$30)+COUNTA($G$34:G45))</f>
        <v/>
      </c>
      <c r="B45" s="156">
        <v>12</v>
      </c>
      <c r="C45" s="155"/>
      <c r="D45" s="155"/>
      <c r="E45" s="157"/>
      <c r="F45" s="158"/>
      <c r="G45" s="153"/>
      <c r="H45" s="159"/>
      <c r="I45" s="319"/>
      <c r="J45" s="154"/>
      <c r="K45" s="90"/>
      <c r="L45" s="218"/>
      <c r="M45" s="349"/>
      <c r="N45" s="498"/>
      <c r="O45" s="499"/>
      <c r="P45" s="388">
        <f t="shared" si="25"/>
        <v>0</v>
      </c>
      <c r="Q45" s="251"/>
      <c r="R45" s="284"/>
      <c r="S45" s="285"/>
      <c r="T45" s="286"/>
      <c r="U45" s="287"/>
      <c r="V45" s="285"/>
      <c r="W45" s="288"/>
      <c r="X45" s="372" t="str">
        <f t="shared" si="16"/>
        <v/>
      </c>
      <c r="Y45" s="373" t="str">
        <f t="shared" si="26"/>
        <v/>
      </c>
      <c r="Z45" s="390">
        <f t="shared" si="17"/>
        <v>0</v>
      </c>
      <c r="AA45" s="251"/>
      <c r="AB45" s="284"/>
      <c r="AC45" s="285"/>
      <c r="AD45" s="286"/>
      <c r="AE45" s="287"/>
      <c r="AF45" s="285"/>
      <c r="AG45" s="288"/>
      <c r="AH45" s="374" t="str">
        <f t="shared" si="18"/>
        <v/>
      </c>
      <c r="AI45" s="373" t="str">
        <f t="shared" si="27"/>
        <v/>
      </c>
      <c r="AJ45" s="227"/>
      <c r="AK45" s="10" t="str">
        <f t="shared" si="28"/>
        <v>　</v>
      </c>
      <c r="AL45" s="11" t="str">
        <f t="shared" si="29"/>
        <v/>
      </c>
      <c r="AM45" s="11" t="str">
        <f t="shared" si="30"/>
        <v/>
      </c>
      <c r="AN45" s="11" t="str">
        <f t="shared" si="31"/>
        <v/>
      </c>
      <c r="AO45" s="235"/>
      <c r="AP45" s="342" t="str">
        <f t="shared" si="19"/>
        <v/>
      </c>
      <c r="AQ45" s="7">
        <f t="shared" si="20"/>
        <v>0</v>
      </c>
      <c r="AR45" s="343">
        <f t="shared" si="21"/>
        <v>0</v>
      </c>
      <c r="AS45" s="342" t="str">
        <f t="shared" si="22"/>
        <v/>
      </c>
      <c r="AT45" s="7">
        <f t="shared" si="32"/>
        <v>0</v>
      </c>
      <c r="AU45" s="343">
        <f t="shared" si="33"/>
        <v>0</v>
      </c>
      <c r="AV45" s="227"/>
      <c r="AW45" s="208"/>
      <c r="AX45" s="208"/>
    </row>
    <row r="46" spans="1:50" ht="15.95" customHeight="1" x14ac:dyDescent="0.15">
      <c r="A46" s="79" t="str">
        <f>IF(C46="","",COUNTA($G$11:$G$30)+COUNTA($G$34:G46))</f>
        <v/>
      </c>
      <c r="B46" s="156">
        <v>13</v>
      </c>
      <c r="C46" s="12"/>
      <c r="D46" s="12"/>
      <c r="E46" s="169"/>
      <c r="F46" s="314"/>
      <c r="G46" s="153"/>
      <c r="H46" s="159"/>
      <c r="I46" s="319"/>
      <c r="J46" s="154"/>
      <c r="K46" s="90"/>
      <c r="L46" s="218"/>
      <c r="M46" s="349"/>
      <c r="N46" s="498"/>
      <c r="O46" s="499"/>
      <c r="P46" s="388">
        <f t="shared" si="25"/>
        <v>0</v>
      </c>
      <c r="Q46" s="251"/>
      <c r="R46" s="284"/>
      <c r="S46" s="285"/>
      <c r="T46" s="286"/>
      <c r="U46" s="287"/>
      <c r="V46" s="285"/>
      <c r="W46" s="288"/>
      <c r="X46" s="372" t="str">
        <f t="shared" si="16"/>
        <v/>
      </c>
      <c r="Y46" s="373" t="str">
        <f t="shared" si="26"/>
        <v/>
      </c>
      <c r="Z46" s="390">
        <f t="shared" si="17"/>
        <v>0</v>
      </c>
      <c r="AA46" s="251"/>
      <c r="AB46" s="284"/>
      <c r="AC46" s="285"/>
      <c r="AD46" s="286"/>
      <c r="AE46" s="287"/>
      <c r="AF46" s="285"/>
      <c r="AG46" s="288"/>
      <c r="AH46" s="374" t="str">
        <f t="shared" si="18"/>
        <v/>
      </c>
      <c r="AI46" s="373" t="str">
        <f t="shared" si="27"/>
        <v/>
      </c>
      <c r="AJ46" s="227"/>
      <c r="AK46" s="10" t="str">
        <f t="shared" si="28"/>
        <v>　</v>
      </c>
      <c r="AL46" s="11" t="str">
        <f t="shared" si="29"/>
        <v/>
      </c>
      <c r="AM46" s="11" t="str">
        <f t="shared" si="30"/>
        <v/>
      </c>
      <c r="AN46" s="11" t="str">
        <f t="shared" si="31"/>
        <v/>
      </c>
      <c r="AO46" s="235"/>
      <c r="AP46" s="342" t="str">
        <f t="shared" si="19"/>
        <v/>
      </c>
      <c r="AQ46" s="7">
        <f t="shared" si="20"/>
        <v>0</v>
      </c>
      <c r="AR46" s="343">
        <f t="shared" si="21"/>
        <v>0</v>
      </c>
      <c r="AS46" s="342" t="str">
        <f t="shared" si="22"/>
        <v/>
      </c>
      <c r="AT46" s="7">
        <f t="shared" si="32"/>
        <v>0</v>
      </c>
      <c r="AU46" s="343">
        <f t="shared" si="33"/>
        <v>0</v>
      </c>
      <c r="AV46" s="227"/>
      <c r="AW46" s="208"/>
      <c r="AX46" s="208"/>
    </row>
    <row r="47" spans="1:50" ht="15.95" customHeight="1" x14ac:dyDescent="0.15">
      <c r="A47" s="79" t="str">
        <f>IF(C47="","",COUNTA($G$11:$G$30)+COUNTA($G$34:G47))</f>
        <v/>
      </c>
      <c r="B47" s="156">
        <v>14</v>
      </c>
      <c r="C47" s="155"/>
      <c r="D47" s="155"/>
      <c r="E47" s="157"/>
      <c r="F47" s="158"/>
      <c r="G47" s="153"/>
      <c r="H47" s="159"/>
      <c r="I47" s="319"/>
      <c r="J47" s="154"/>
      <c r="K47" s="90"/>
      <c r="L47" s="218"/>
      <c r="M47" s="349"/>
      <c r="N47" s="498"/>
      <c r="O47" s="499"/>
      <c r="P47" s="388">
        <f t="shared" si="25"/>
        <v>0</v>
      </c>
      <c r="Q47" s="251"/>
      <c r="R47" s="284"/>
      <c r="S47" s="285"/>
      <c r="T47" s="286"/>
      <c r="U47" s="287"/>
      <c r="V47" s="285"/>
      <c r="W47" s="288"/>
      <c r="X47" s="372" t="str">
        <f t="shared" si="16"/>
        <v/>
      </c>
      <c r="Y47" s="373" t="str">
        <f t="shared" si="26"/>
        <v/>
      </c>
      <c r="Z47" s="390">
        <f t="shared" si="17"/>
        <v>0</v>
      </c>
      <c r="AA47" s="251"/>
      <c r="AB47" s="284"/>
      <c r="AC47" s="285"/>
      <c r="AD47" s="286"/>
      <c r="AE47" s="287"/>
      <c r="AF47" s="285"/>
      <c r="AG47" s="288"/>
      <c r="AH47" s="374" t="str">
        <f t="shared" si="18"/>
        <v/>
      </c>
      <c r="AI47" s="373" t="str">
        <f t="shared" si="27"/>
        <v/>
      </c>
      <c r="AJ47" s="227"/>
      <c r="AK47" s="10" t="str">
        <f t="shared" si="28"/>
        <v>　</v>
      </c>
      <c r="AL47" s="11" t="str">
        <f t="shared" si="29"/>
        <v/>
      </c>
      <c r="AM47" s="11" t="str">
        <f t="shared" si="30"/>
        <v/>
      </c>
      <c r="AN47" s="11" t="str">
        <f t="shared" si="31"/>
        <v/>
      </c>
      <c r="AO47" s="235"/>
      <c r="AP47" s="342" t="str">
        <f t="shared" si="19"/>
        <v/>
      </c>
      <c r="AQ47" s="7">
        <f t="shared" si="20"/>
        <v>0</v>
      </c>
      <c r="AR47" s="343">
        <f t="shared" si="21"/>
        <v>0</v>
      </c>
      <c r="AS47" s="342" t="str">
        <f t="shared" si="22"/>
        <v/>
      </c>
      <c r="AT47" s="7">
        <f t="shared" si="32"/>
        <v>0</v>
      </c>
      <c r="AU47" s="343">
        <f t="shared" si="33"/>
        <v>0</v>
      </c>
      <c r="AV47" s="227"/>
      <c r="AW47" s="208"/>
      <c r="AX47" s="208"/>
    </row>
    <row r="48" spans="1:50" ht="15.95" customHeight="1" x14ac:dyDescent="0.15">
      <c r="A48" s="79" t="str">
        <f>IF(C48="","",COUNTA($G$11:$G$30)+COUNTA($G$34:G48))</f>
        <v/>
      </c>
      <c r="B48" s="156">
        <v>15</v>
      </c>
      <c r="C48" s="12"/>
      <c r="D48" s="12"/>
      <c r="E48" s="169"/>
      <c r="F48" s="314"/>
      <c r="G48" s="153"/>
      <c r="H48" s="159"/>
      <c r="I48" s="319"/>
      <c r="J48" s="154"/>
      <c r="K48" s="90"/>
      <c r="L48" s="218"/>
      <c r="M48" s="349"/>
      <c r="N48" s="498"/>
      <c r="O48" s="499"/>
      <c r="P48" s="388">
        <f t="shared" si="25"/>
        <v>0</v>
      </c>
      <c r="Q48" s="251"/>
      <c r="R48" s="284"/>
      <c r="S48" s="285"/>
      <c r="T48" s="286"/>
      <c r="U48" s="287"/>
      <c r="V48" s="285"/>
      <c r="W48" s="288"/>
      <c r="X48" s="372" t="str">
        <f t="shared" si="16"/>
        <v/>
      </c>
      <c r="Y48" s="373" t="str">
        <f t="shared" si="26"/>
        <v/>
      </c>
      <c r="Z48" s="390">
        <f t="shared" si="17"/>
        <v>0</v>
      </c>
      <c r="AA48" s="251"/>
      <c r="AB48" s="284"/>
      <c r="AC48" s="285"/>
      <c r="AD48" s="286"/>
      <c r="AE48" s="287"/>
      <c r="AF48" s="285"/>
      <c r="AG48" s="288"/>
      <c r="AH48" s="374" t="str">
        <f t="shared" si="18"/>
        <v/>
      </c>
      <c r="AI48" s="373" t="str">
        <f t="shared" si="27"/>
        <v/>
      </c>
      <c r="AJ48" s="224"/>
      <c r="AK48" s="10" t="str">
        <f t="shared" si="28"/>
        <v>　</v>
      </c>
      <c r="AL48" s="11" t="str">
        <f t="shared" si="29"/>
        <v/>
      </c>
      <c r="AM48" s="11" t="str">
        <f t="shared" si="30"/>
        <v/>
      </c>
      <c r="AN48" s="11" t="str">
        <f t="shared" si="31"/>
        <v/>
      </c>
      <c r="AO48" s="235"/>
      <c r="AP48" s="342" t="str">
        <f t="shared" si="19"/>
        <v/>
      </c>
      <c r="AQ48" s="7">
        <f t="shared" si="20"/>
        <v>0</v>
      </c>
      <c r="AR48" s="343">
        <f t="shared" si="21"/>
        <v>0</v>
      </c>
      <c r="AS48" s="342" t="str">
        <f t="shared" si="22"/>
        <v/>
      </c>
      <c r="AT48" s="7">
        <f t="shared" si="32"/>
        <v>0</v>
      </c>
      <c r="AU48" s="343">
        <f t="shared" si="33"/>
        <v>0</v>
      </c>
      <c r="AV48" s="227"/>
      <c r="AW48" s="208"/>
      <c r="AX48" s="208"/>
    </row>
    <row r="49" spans="1:50" ht="15.95" customHeight="1" x14ac:dyDescent="0.15">
      <c r="A49" s="79" t="str">
        <f>IF(C49="","",COUNTA($G$11:$G$30)+COUNTA($G$34:G49))</f>
        <v/>
      </c>
      <c r="B49" s="156">
        <v>16</v>
      </c>
      <c r="C49" s="155"/>
      <c r="D49" s="155"/>
      <c r="E49" s="157"/>
      <c r="F49" s="158"/>
      <c r="G49" s="153"/>
      <c r="H49" s="159"/>
      <c r="I49" s="319"/>
      <c r="J49" s="154"/>
      <c r="K49" s="90"/>
      <c r="L49" s="218"/>
      <c r="M49" s="349"/>
      <c r="N49" s="498"/>
      <c r="O49" s="499"/>
      <c r="P49" s="388">
        <f t="shared" si="25"/>
        <v>0</v>
      </c>
      <c r="Q49" s="251"/>
      <c r="R49" s="284"/>
      <c r="S49" s="285"/>
      <c r="T49" s="286"/>
      <c r="U49" s="287"/>
      <c r="V49" s="285"/>
      <c r="W49" s="288"/>
      <c r="X49" s="372" t="str">
        <f t="shared" si="16"/>
        <v/>
      </c>
      <c r="Y49" s="373" t="str">
        <f t="shared" si="26"/>
        <v/>
      </c>
      <c r="Z49" s="390">
        <f t="shared" si="17"/>
        <v>0</v>
      </c>
      <c r="AA49" s="251"/>
      <c r="AB49" s="284"/>
      <c r="AC49" s="285"/>
      <c r="AD49" s="286"/>
      <c r="AE49" s="287"/>
      <c r="AF49" s="285"/>
      <c r="AG49" s="288"/>
      <c r="AH49" s="374" t="str">
        <f t="shared" si="18"/>
        <v/>
      </c>
      <c r="AI49" s="373" t="str">
        <f t="shared" si="27"/>
        <v/>
      </c>
      <c r="AJ49" s="224"/>
      <c r="AK49" s="10" t="str">
        <f t="shared" si="28"/>
        <v>　</v>
      </c>
      <c r="AL49" s="11" t="str">
        <f t="shared" si="29"/>
        <v/>
      </c>
      <c r="AM49" s="11" t="str">
        <f t="shared" si="30"/>
        <v/>
      </c>
      <c r="AN49" s="11" t="str">
        <f t="shared" si="31"/>
        <v/>
      </c>
      <c r="AO49" s="235"/>
      <c r="AP49" s="342" t="str">
        <f t="shared" si="19"/>
        <v/>
      </c>
      <c r="AQ49" s="7">
        <f t="shared" si="20"/>
        <v>0</v>
      </c>
      <c r="AR49" s="343">
        <f t="shared" si="21"/>
        <v>0</v>
      </c>
      <c r="AS49" s="342" t="str">
        <f t="shared" si="22"/>
        <v/>
      </c>
      <c r="AT49" s="7">
        <f t="shared" si="32"/>
        <v>0</v>
      </c>
      <c r="AU49" s="343">
        <f t="shared" si="33"/>
        <v>0</v>
      </c>
      <c r="AV49" s="227"/>
      <c r="AW49" s="208"/>
      <c r="AX49" s="208"/>
    </row>
    <row r="50" spans="1:50" hidden="1" x14ac:dyDescent="0.15">
      <c r="A50" s="79" t="str">
        <f>IF(C50="","",COUNTA($G$11:$G$30)+COUNTA($G$34:G50))</f>
        <v/>
      </c>
      <c r="B50" s="156">
        <v>17</v>
      </c>
      <c r="C50" s="12"/>
      <c r="D50" s="12"/>
      <c r="E50" s="169"/>
      <c r="F50" s="314"/>
      <c r="G50" s="153"/>
      <c r="H50" s="159"/>
      <c r="I50" s="319"/>
      <c r="J50" s="154"/>
      <c r="K50" s="90"/>
      <c r="L50" s="218"/>
      <c r="M50" s="349"/>
      <c r="N50" s="498"/>
      <c r="O50" s="499"/>
      <c r="P50" s="375">
        <f t="shared" si="25"/>
        <v>0</v>
      </c>
      <c r="Q50" s="251"/>
      <c r="R50" s="284"/>
      <c r="S50" s="285"/>
      <c r="T50" s="286"/>
      <c r="U50" s="287"/>
      <c r="V50" s="285"/>
      <c r="W50" s="288"/>
      <c r="X50" s="372" t="str">
        <f t="shared" si="16"/>
        <v/>
      </c>
      <c r="Y50" s="373" t="str">
        <f t="shared" si="26"/>
        <v/>
      </c>
      <c r="Z50" s="359">
        <f t="shared" si="17"/>
        <v>0</v>
      </c>
      <c r="AA50" s="251"/>
      <c r="AB50" s="284"/>
      <c r="AC50" s="285"/>
      <c r="AD50" s="286"/>
      <c r="AE50" s="287"/>
      <c r="AF50" s="285"/>
      <c r="AG50" s="288"/>
      <c r="AH50" s="374" t="str">
        <f t="shared" si="18"/>
        <v/>
      </c>
      <c r="AI50" s="373" t="str">
        <f t="shared" si="27"/>
        <v/>
      </c>
      <c r="AJ50" s="227"/>
      <c r="AK50" s="10" t="str">
        <f t="shared" si="28"/>
        <v>　</v>
      </c>
      <c r="AL50" s="11" t="str">
        <f t="shared" si="29"/>
        <v/>
      </c>
      <c r="AM50" s="11" t="str">
        <f t="shared" si="30"/>
        <v/>
      </c>
      <c r="AN50" s="11" t="str">
        <f t="shared" si="31"/>
        <v/>
      </c>
      <c r="AO50" s="235"/>
      <c r="AP50" s="342" t="str">
        <f t="shared" si="19"/>
        <v/>
      </c>
      <c r="AQ50" s="7">
        <f t="shared" ref="AQ50:AQ53" si="34">IF(R50&gt;U50,U50,R50)</f>
        <v>0</v>
      </c>
      <c r="AR50" s="343">
        <f t="shared" ref="AR50:AR53" si="35">IF(R50&gt;U50,R50,U50)</f>
        <v>0</v>
      </c>
      <c r="AS50" s="342" t="str">
        <f t="shared" si="22"/>
        <v/>
      </c>
      <c r="AT50" s="7">
        <f t="shared" si="32"/>
        <v>0</v>
      </c>
      <c r="AU50" s="343">
        <f t="shared" si="33"/>
        <v>0</v>
      </c>
      <c r="AV50" s="227"/>
      <c r="AW50" s="208"/>
      <c r="AX50" s="208"/>
    </row>
    <row r="51" spans="1:50" hidden="1" x14ac:dyDescent="0.15">
      <c r="A51" s="79" t="str">
        <f>IF(C51="","",COUNTA($G$11:$G$30)+COUNTA($G$34:G51))</f>
        <v/>
      </c>
      <c r="B51" s="156">
        <v>18</v>
      </c>
      <c r="C51" s="155"/>
      <c r="D51" s="155"/>
      <c r="E51" s="157"/>
      <c r="F51" s="158"/>
      <c r="G51" s="153"/>
      <c r="H51" s="159"/>
      <c r="I51" s="319"/>
      <c r="J51" s="154"/>
      <c r="K51" s="90"/>
      <c r="L51" s="218"/>
      <c r="M51" s="349"/>
      <c r="N51" s="498"/>
      <c r="O51" s="499"/>
      <c r="P51" s="375">
        <f t="shared" si="25"/>
        <v>0</v>
      </c>
      <c r="Q51" s="251"/>
      <c r="R51" s="284"/>
      <c r="S51" s="285"/>
      <c r="T51" s="286"/>
      <c r="U51" s="287"/>
      <c r="V51" s="285"/>
      <c r="W51" s="288"/>
      <c r="X51" s="372" t="str">
        <f t="shared" si="16"/>
        <v/>
      </c>
      <c r="Y51" s="373" t="str">
        <f t="shared" si="26"/>
        <v/>
      </c>
      <c r="Z51" s="359">
        <f t="shared" si="17"/>
        <v>0</v>
      </c>
      <c r="AA51" s="251"/>
      <c r="AB51" s="284"/>
      <c r="AC51" s="285"/>
      <c r="AD51" s="286"/>
      <c r="AE51" s="287"/>
      <c r="AF51" s="285"/>
      <c r="AG51" s="288"/>
      <c r="AH51" s="374" t="str">
        <f t="shared" si="18"/>
        <v/>
      </c>
      <c r="AI51" s="373" t="str">
        <f t="shared" si="27"/>
        <v/>
      </c>
      <c r="AJ51" s="227"/>
      <c r="AK51" s="10" t="str">
        <f t="shared" si="28"/>
        <v>　</v>
      </c>
      <c r="AL51" s="11" t="str">
        <f t="shared" si="29"/>
        <v/>
      </c>
      <c r="AM51" s="11" t="str">
        <f t="shared" si="30"/>
        <v/>
      </c>
      <c r="AN51" s="11" t="str">
        <f t="shared" si="31"/>
        <v/>
      </c>
      <c r="AO51" s="235"/>
      <c r="AP51" s="342" t="str">
        <f t="shared" si="19"/>
        <v/>
      </c>
      <c r="AQ51" s="7">
        <f t="shared" si="34"/>
        <v>0</v>
      </c>
      <c r="AR51" s="343">
        <f t="shared" si="35"/>
        <v>0</v>
      </c>
      <c r="AS51" s="342" t="str">
        <f t="shared" si="22"/>
        <v/>
      </c>
      <c r="AT51" s="7">
        <f t="shared" si="32"/>
        <v>0</v>
      </c>
      <c r="AU51" s="343">
        <f t="shared" si="33"/>
        <v>0</v>
      </c>
      <c r="AV51" s="227"/>
      <c r="AW51" s="208"/>
      <c r="AX51" s="208"/>
    </row>
    <row r="52" spans="1:50" hidden="1" x14ac:dyDescent="0.15">
      <c r="A52" s="79" t="str">
        <f>IF(C52="","",COUNTA($G$11:$G$30)+COUNTA($G$34:G52))</f>
        <v/>
      </c>
      <c r="B52" s="156">
        <v>19</v>
      </c>
      <c r="C52" s="12"/>
      <c r="D52" s="12"/>
      <c r="E52" s="169"/>
      <c r="F52" s="314"/>
      <c r="G52" s="153"/>
      <c r="H52" s="159"/>
      <c r="I52" s="319"/>
      <c r="J52" s="154"/>
      <c r="K52" s="90"/>
      <c r="L52" s="218"/>
      <c r="M52" s="349"/>
      <c r="N52" s="498"/>
      <c r="O52" s="499"/>
      <c r="P52" s="375">
        <f t="shared" si="25"/>
        <v>0</v>
      </c>
      <c r="Q52" s="251"/>
      <c r="R52" s="284"/>
      <c r="S52" s="285"/>
      <c r="T52" s="286"/>
      <c r="U52" s="287"/>
      <c r="V52" s="285"/>
      <c r="W52" s="288"/>
      <c r="X52" s="372" t="str">
        <f t="shared" si="16"/>
        <v/>
      </c>
      <c r="Y52" s="373" t="str">
        <f t="shared" si="26"/>
        <v/>
      </c>
      <c r="Z52" s="359">
        <f t="shared" si="17"/>
        <v>0</v>
      </c>
      <c r="AA52" s="251"/>
      <c r="AB52" s="284"/>
      <c r="AC52" s="285"/>
      <c r="AD52" s="286"/>
      <c r="AE52" s="287"/>
      <c r="AF52" s="285"/>
      <c r="AG52" s="288"/>
      <c r="AH52" s="374" t="str">
        <f t="shared" si="18"/>
        <v/>
      </c>
      <c r="AI52" s="373" t="str">
        <f t="shared" si="27"/>
        <v/>
      </c>
      <c r="AJ52" s="227"/>
      <c r="AK52" s="10" t="str">
        <f t="shared" si="28"/>
        <v>　</v>
      </c>
      <c r="AL52" s="11" t="str">
        <f t="shared" si="29"/>
        <v/>
      </c>
      <c r="AM52" s="11" t="str">
        <f t="shared" si="30"/>
        <v/>
      </c>
      <c r="AN52" s="11" t="str">
        <f t="shared" si="31"/>
        <v/>
      </c>
      <c r="AO52" s="235"/>
      <c r="AP52" s="342" t="str">
        <f t="shared" si="19"/>
        <v/>
      </c>
      <c r="AQ52" s="7">
        <f t="shared" si="34"/>
        <v>0</v>
      </c>
      <c r="AR52" s="343">
        <f t="shared" si="35"/>
        <v>0</v>
      </c>
      <c r="AS52" s="342" t="str">
        <f t="shared" si="22"/>
        <v/>
      </c>
      <c r="AT52" s="7">
        <f t="shared" si="32"/>
        <v>0</v>
      </c>
      <c r="AU52" s="343">
        <f t="shared" si="33"/>
        <v>0</v>
      </c>
      <c r="AV52" s="227"/>
      <c r="AW52" s="208"/>
      <c r="AX52" s="208"/>
    </row>
    <row r="53" spans="1:50" hidden="1" x14ac:dyDescent="0.15">
      <c r="A53" s="79" t="str">
        <f>IF(C53="","",COUNTA($G$11:$G$30)+COUNTA($G$34:G53))</f>
        <v/>
      </c>
      <c r="B53" s="156">
        <v>20</v>
      </c>
      <c r="C53" s="155"/>
      <c r="D53" s="155"/>
      <c r="E53" s="157"/>
      <c r="F53" s="158"/>
      <c r="G53" s="153"/>
      <c r="H53" s="159"/>
      <c r="I53" s="319"/>
      <c r="J53" s="154"/>
      <c r="K53" s="90"/>
      <c r="L53" s="218"/>
      <c r="M53" s="349"/>
      <c r="N53" s="498"/>
      <c r="O53" s="499"/>
      <c r="P53" s="375">
        <f t="shared" si="25"/>
        <v>0</v>
      </c>
      <c r="Q53" s="251"/>
      <c r="R53" s="284"/>
      <c r="S53" s="285"/>
      <c r="T53" s="286"/>
      <c r="U53" s="287"/>
      <c r="V53" s="285"/>
      <c r="W53" s="288"/>
      <c r="X53" s="372" t="str">
        <f t="shared" si="16"/>
        <v/>
      </c>
      <c r="Y53" s="373" t="str">
        <f t="shared" si="26"/>
        <v/>
      </c>
      <c r="Z53" s="359">
        <f t="shared" si="17"/>
        <v>0</v>
      </c>
      <c r="AA53" s="251"/>
      <c r="AB53" s="284"/>
      <c r="AC53" s="285"/>
      <c r="AD53" s="286"/>
      <c r="AE53" s="287"/>
      <c r="AF53" s="285"/>
      <c r="AG53" s="288"/>
      <c r="AH53" s="374" t="str">
        <f t="shared" si="18"/>
        <v/>
      </c>
      <c r="AI53" s="373" t="str">
        <f t="shared" si="27"/>
        <v/>
      </c>
      <c r="AJ53" s="227"/>
      <c r="AK53" s="10" t="str">
        <f t="shared" si="28"/>
        <v>　</v>
      </c>
      <c r="AL53" s="11" t="str">
        <f t="shared" si="29"/>
        <v/>
      </c>
      <c r="AM53" s="11" t="str">
        <f t="shared" si="30"/>
        <v/>
      </c>
      <c r="AN53" s="11" t="str">
        <f t="shared" si="31"/>
        <v/>
      </c>
      <c r="AO53" s="235"/>
      <c r="AP53" s="344" t="str">
        <f t="shared" si="19"/>
        <v/>
      </c>
      <c r="AQ53" s="345">
        <f t="shared" si="34"/>
        <v>0</v>
      </c>
      <c r="AR53" s="346">
        <f t="shared" si="35"/>
        <v>0</v>
      </c>
      <c r="AS53" s="344" t="str">
        <f t="shared" si="22"/>
        <v/>
      </c>
      <c r="AT53" s="345">
        <f t="shared" si="32"/>
        <v>0</v>
      </c>
      <c r="AU53" s="346">
        <f t="shared" si="33"/>
        <v>0</v>
      </c>
      <c r="AV53" s="227"/>
      <c r="AW53" s="208"/>
      <c r="AX53" s="208"/>
    </row>
    <row r="54" spans="1:50" ht="12" customHeight="1" x14ac:dyDescent="0.15">
      <c r="A54" s="79"/>
      <c r="B54" s="79"/>
      <c r="C54" s="79"/>
      <c r="D54" s="79"/>
      <c r="E54" s="79"/>
      <c r="F54" s="79"/>
      <c r="G54" s="79"/>
      <c r="H54" s="79"/>
      <c r="I54" s="79"/>
      <c r="J54" s="79"/>
      <c r="K54" s="79"/>
      <c r="L54" s="209"/>
      <c r="M54" s="209"/>
      <c r="N54" s="497"/>
      <c r="O54" s="497"/>
      <c r="P54" s="321"/>
      <c r="Q54" s="209"/>
      <c r="R54" s="209"/>
      <c r="S54" s="209"/>
      <c r="T54" s="209"/>
      <c r="U54" s="209"/>
      <c r="V54" s="209"/>
      <c r="W54" s="209"/>
      <c r="X54" s="209"/>
      <c r="Y54" s="209"/>
      <c r="Z54" s="321"/>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27"/>
      <c r="AW54" s="208"/>
      <c r="AX54" s="208"/>
    </row>
    <row r="55" spans="1:50" ht="9.9499999999999993" customHeight="1" thickBot="1" x14ac:dyDescent="0.2">
      <c r="A55" s="79"/>
      <c r="B55" s="79"/>
      <c r="C55" s="576" t="s">
        <v>976</v>
      </c>
      <c r="D55" s="91" t="s">
        <v>1148</v>
      </c>
      <c r="E55" s="266" t="s">
        <v>1147</v>
      </c>
      <c r="F55" s="92" t="s">
        <v>974</v>
      </c>
      <c r="G55" s="266" t="s">
        <v>975</v>
      </c>
      <c r="H55" s="578" t="s">
        <v>49</v>
      </c>
      <c r="K55" s="89"/>
      <c r="L55" s="214"/>
      <c r="M55" s="214"/>
      <c r="N55" s="214"/>
      <c r="O55" s="214"/>
      <c r="P55" s="295"/>
      <c r="Q55" s="216"/>
      <c r="R55" s="208"/>
      <c r="S55" s="208"/>
      <c r="T55" s="208"/>
      <c r="U55" s="208"/>
      <c r="V55" s="208"/>
      <c r="W55" s="208"/>
      <c r="X55" s="208"/>
      <c r="Y55" s="208"/>
      <c r="Z55" s="330"/>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27"/>
      <c r="AW55" s="208"/>
      <c r="AX55" s="208"/>
    </row>
    <row r="56" spans="1:50" ht="9.9499999999999993" customHeight="1" x14ac:dyDescent="0.15">
      <c r="A56" s="79"/>
      <c r="B56" s="79"/>
      <c r="C56" s="577"/>
      <c r="D56" s="93">
        <v>3000</v>
      </c>
      <c r="E56" s="261">
        <v>4000</v>
      </c>
      <c r="F56" s="94">
        <v>1000</v>
      </c>
      <c r="G56" s="262">
        <v>8000</v>
      </c>
      <c r="H56" s="579"/>
      <c r="K56" s="89"/>
      <c r="L56" s="214"/>
      <c r="M56" s="214"/>
      <c r="N56" s="214"/>
      <c r="O56" s="214"/>
      <c r="P56" s="296" t="s">
        <v>1158</v>
      </c>
      <c r="Q56" s="302" t="s">
        <v>9</v>
      </c>
      <c r="R56" s="580" t="s">
        <v>962</v>
      </c>
      <c r="S56" s="581"/>
      <c r="T56" s="303" t="s">
        <v>62</v>
      </c>
      <c r="U56" s="580" t="s">
        <v>963</v>
      </c>
      <c r="V56" s="581"/>
      <c r="W56" s="304" t="s">
        <v>62</v>
      </c>
      <c r="X56" s="305" t="s">
        <v>10</v>
      </c>
      <c r="Y56" s="208"/>
      <c r="Z56" s="331"/>
      <c r="AA56" s="209"/>
      <c r="AB56" s="209"/>
      <c r="AC56" s="209"/>
      <c r="AD56" s="209"/>
      <c r="AE56" s="209"/>
      <c r="AF56" s="209"/>
      <c r="AG56" s="209"/>
      <c r="AH56" s="209"/>
      <c r="AI56" s="209"/>
      <c r="AJ56" s="209"/>
      <c r="AK56" s="209"/>
      <c r="AL56" s="209"/>
      <c r="AM56" s="209"/>
      <c r="AN56" s="209"/>
      <c r="AO56" s="209"/>
      <c r="AP56" s="209"/>
      <c r="AQ56" s="209"/>
      <c r="AR56" s="209"/>
      <c r="AS56" s="209"/>
      <c r="AT56" s="209"/>
      <c r="AU56" s="209"/>
      <c r="AV56" s="227"/>
      <c r="AW56" s="208"/>
      <c r="AX56" s="208"/>
    </row>
    <row r="57" spans="1:50" ht="12" customHeight="1" x14ac:dyDescent="0.15">
      <c r="A57" s="79"/>
      <c r="B57" s="79"/>
      <c r="C57" s="264" t="s">
        <v>949</v>
      </c>
      <c r="D57" s="254">
        <f>COUNTA(H11:H30)-E57</f>
        <v>0</v>
      </c>
      <c r="E57" s="254">
        <f>COUNTA(I11:I30)</f>
        <v>0</v>
      </c>
      <c r="F57" s="254">
        <f>COUNTA(C11:C30)-D57-E57</f>
        <v>0</v>
      </c>
      <c r="G57" s="265">
        <f>IF(COUNTA(J11:J30)=0,0,1)</f>
        <v>0</v>
      </c>
      <c r="H57" s="45">
        <f>SUM(D57:F57)</f>
        <v>0</v>
      </c>
      <c r="K57" s="89"/>
      <c r="L57" s="214"/>
      <c r="M57" s="214"/>
      <c r="N57" s="214"/>
      <c r="O57" s="214"/>
      <c r="P57" s="355" t="s">
        <v>1174</v>
      </c>
      <c r="Q57" s="246"/>
      <c r="R57" s="587"/>
      <c r="S57" s="588"/>
      <c r="T57" s="280"/>
      <c r="U57" s="589"/>
      <c r="V57" s="590"/>
      <c r="W57" s="282"/>
      <c r="X57" s="297" t="str">
        <f>IF(Q57="","",IF(R57="",U57,IF(U57="",R57,IF(R57&gt;U57,U57,R57))))</f>
        <v/>
      </c>
      <c r="Y57" s="208"/>
      <c r="Z57" s="332"/>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27"/>
      <c r="AW57" s="208"/>
      <c r="AX57" s="208"/>
    </row>
    <row r="58" spans="1:50" ht="12" customHeight="1" thickBot="1" x14ac:dyDescent="0.2">
      <c r="A58" s="80"/>
      <c r="B58" s="9"/>
      <c r="C58" s="267" t="s">
        <v>973</v>
      </c>
      <c r="D58" s="255">
        <f>COUNTA(H34:H53)-E58</f>
        <v>0</v>
      </c>
      <c r="E58" s="255">
        <f>COUNTA(I34:I53)</f>
        <v>0</v>
      </c>
      <c r="F58" s="255">
        <f>COUNTA(C34:C53)-D58-E58</f>
        <v>0</v>
      </c>
      <c r="G58" s="268">
        <f>IF(COUNTA(J34:J53)=0,0,1)</f>
        <v>0</v>
      </c>
      <c r="H58" s="46">
        <f>SUM(D58:F58)</f>
        <v>0</v>
      </c>
      <c r="I58" s="582" t="s">
        <v>1137</v>
      </c>
      <c r="J58" s="583"/>
      <c r="K58" s="89"/>
      <c r="L58" s="214"/>
      <c r="M58" s="214"/>
      <c r="N58" s="214"/>
      <c r="O58" s="214"/>
      <c r="P58" s="356" t="s">
        <v>1175</v>
      </c>
      <c r="Q58" s="298"/>
      <c r="R58" s="591"/>
      <c r="S58" s="592"/>
      <c r="T58" s="299"/>
      <c r="U58" s="593"/>
      <c r="V58" s="594"/>
      <c r="W58" s="300"/>
      <c r="X58" s="301" t="str">
        <f>IF(Q58="","",IF(R58="",U58,IF(U58="",R58,IF(R58&gt;U58,U58,R58))))</f>
        <v/>
      </c>
      <c r="Y58" s="208"/>
      <c r="Z58" s="332"/>
      <c r="AA58" s="209"/>
      <c r="AB58" s="209"/>
      <c r="AC58" s="209"/>
      <c r="AD58" s="209"/>
      <c r="AE58" s="209"/>
      <c r="AF58" s="209"/>
      <c r="AG58" s="209"/>
      <c r="AH58" s="209"/>
      <c r="AI58" s="209"/>
      <c r="AJ58" s="209"/>
      <c r="AK58" s="209"/>
      <c r="AL58" s="209"/>
      <c r="AM58" s="209"/>
      <c r="AN58" s="209"/>
      <c r="AO58" s="209"/>
      <c r="AP58" s="209"/>
      <c r="AQ58" s="209"/>
      <c r="AR58" s="209"/>
      <c r="AS58" s="209"/>
      <c r="AT58" s="209"/>
      <c r="AU58" s="209"/>
      <c r="AV58" s="227"/>
      <c r="AW58" s="208"/>
      <c r="AX58" s="208"/>
    </row>
    <row r="59" spans="1:50" ht="12" customHeight="1" x14ac:dyDescent="0.15">
      <c r="A59" s="80"/>
      <c r="B59" s="9"/>
      <c r="C59" s="269" t="s">
        <v>48</v>
      </c>
      <c r="D59" s="95">
        <f>$D$56*(D57+D58)</f>
        <v>0</v>
      </c>
      <c r="E59" s="256">
        <f>$E$56*(E57+E58)</f>
        <v>0</v>
      </c>
      <c r="F59" s="253">
        <f>$F$56*(F57+F58)</f>
        <v>0</v>
      </c>
      <c r="G59" s="315">
        <f>$G$56*(G57+G58)</f>
        <v>0</v>
      </c>
      <c r="H59" s="31">
        <f>SUM(D59:G59)</f>
        <v>0</v>
      </c>
      <c r="I59" s="582"/>
      <c r="J59" s="583"/>
      <c r="K59" s="89"/>
      <c r="L59" s="214"/>
      <c r="M59" s="214"/>
      <c r="N59" s="214"/>
      <c r="O59" s="214"/>
      <c r="P59" s="322"/>
      <c r="Q59" s="215"/>
      <c r="R59" s="215"/>
      <c r="S59" s="215"/>
      <c r="T59" s="215"/>
      <c r="U59" s="215"/>
      <c r="V59" s="215"/>
      <c r="W59" s="215"/>
      <c r="X59" s="215"/>
      <c r="Y59" s="215"/>
      <c r="Z59" s="322"/>
      <c r="AA59" s="209"/>
      <c r="AB59" s="209"/>
      <c r="AC59" s="209"/>
      <c r="AD59" s="209"/>
      <c r="AE59" s="209"/>
      <c r="AF59" s="209"/>
      <c r="AG59" s="209"/>
      <c r="AH59" s="209"/>
      <c r="AI59" s="209"/>
      <c r="AJ59" s="209"/>
      <c r="AK59" s="209"/>
      <c r="AL59" s="209"/>
      <c r="AM59" s="209"/>
      <c r="AN59" s="209"/>
      <c r="AO59" s="209"/>
      <c r="AP59" s="209"/>
      <c r="AQ59" s="209"/>
      <c r="AR59" s="209"/>
      <c r="AS59" s="209"/>
      <c r="AT59" s="209"/>
      <c r="AU59" s="209"/>
      <c r="AV59" s="227"/>
      <c r="AW59" s="208"/>
      <c r="AX59" s="208"/>
    </row>
    <row r="60" spans="1:50" ht="12" customHeight="1" x14ac:dyDescent="0.15">
      <c r="A60" s="80"/>
      <c r="B60" s="9"/>
      <c r="C60" s="89"/>
      <c r="D60" s="172"/>
      <c r="E60" s="172"/>
      <c r="F60" s="172"/>
      <c r="G60" s="172"/>
      <c r="H60" s="181"/>
      <c r="I60" s="49"/>
      <c r="J60" s="49"/>
      <c r="K60" s="9"/>
      <c r="L60" s="215"/>
      <c r="M60" s="215"/>
      <c r="N60" s="215"/>
      <c r="O60" s="215"/>
      <c r="P60" s="322"/>
      <c r="Q60" s="215"/>
      <c r="R60" s="215"/>
      <c r="S60" s="215"/>
      <c r="T60" s="215"/>
      <c r="U60" s="215"/>
      <c r="V60" s="215"/>
      <c r="W60" s="215"/>
      <c r="X60" s="215"/>
      <c r="Y60" s="215"/>
      <c r="Z60" s="322"/>
      <c r="AA60" s="209"/>
      <c r="AB60" s="209"/>
      <c r="AC60" s="209"/>
      <c r="AD60" s="209"/>
      <c r="AE60" s="209"/>
      <c r="AF60" s="209"/>
      <c r="AG60" s="209"/>
      <c r="AH60" s="209"/>
      <c r="AI60" s="209"/>
      <c r="AJ60" s="209"/>
      <c r="AK60" s="209"/>
      <c r="AL60" s="209"/>
      <c r="AM60" s="209"/>
      <c r="AN60" s="209"/>
      <c r="AO60" s="209"/>
      <c r="AP60" s="209"/>
      <c r="AQ60" s="209"/>
      <c r="AR60" s="209"/>
      <c r="AS60" s="209"/>
      <c r="AT60" s="209"/>
      <c r="AU60" s="209"/>
      <c r="AV60" s="227"/>
      <c r="AW60" s="208"/>
      <c r="AX60" s="208"/>
    </row>
    <row r="61" spans="1:50" s="9" customFormat="1" ht="11.1" customHeight="1" x14ac:dyDescent="0.15">
      <c r="A61" s="80"/>
      <c r="C61" s="263" t="s">
        <v>217</v>
      </c>
      <c r="D61" s="263" t="s">
        <v>1139</v>
      </c>
      <c r="E61" s="263" t="s">
        <v>1140</v>
      </c>
      <c r="F61" s="263" t="s">
        <v>1141</v>
      </c>
      <c r="G61" s="263" t="s">
        <v>9</v>
      </c>
      <c r="H61" s="263" t="s">
        <v>978</v>
      </c>
      <c r="I61" s="2"/>
      <c r="L61" s="215"/>
      <c r="M61" s="215"/>
      <c r="N61" s="215"/>
      <c r="O61" s="215"/>
      <c r="P61" s="322"/>
      <c r="Q61" s="215"/>
      <c r="R61" s="215"/>
      <c r="S61" s="215"/>
      <c r="T61" s="215"/>
      <c r="U61" s="215"/>
      <c r="V61" s="215"/>
      <c r="W61" s="215"/>
      <c r="X61" s="215"/>
      <c r="Y61" s="215"/>
      <c r="Z61" s="322"/>
      <c r="AA61" s="209"/>
      <c r="AB61" s="209"/>
      <c r="AC61" s="209"/>
      <c r="AD61" s="209"/>
      <c r="AE61" s="209"/>
      <c r="AF61" s="209"/>
      <c r="AG61" s="209"/>
      <c r="AH61" s="209"/>
      <c r="AI61" s="209"/>
      <c r="AJ61" s="209"/>
      <c r="AK61" s="209"/>
      <c r="AL61" s="209"/>
      <c r="AM61" s="209"/>
      <c r="AN61" s="209"/>
      <c r="AO61" s="209"/>
      <c r="AP61" s="209"/>
      <c r="AQ61" s="209"/>
      <c r="AR61" s="209"/>
      <c r="AS61" s="209"/>
      <c r="AT61" s="209"/>
      <c r="AU61" s="209"/>
      <c r="AV61" s="227"/>
      <c r="AW61" s="208"/>
      <c r="AX61" s="208"/>
    </row>
    <row r="62" spans="1:50" s="9" customFormat="1" ht="12" customHeight="1" x14ac:dyDescent="0.15">
      <c r="A62" s="80"/>
      <c r="B62" s="3"/>
      <c r="C62" s="82"/>
      <c r="D62" s="82"/>
      <c r="E62" s="82"/>
      <c r="F62" s="82"/>
      <c r="G62" s="82"/>
      <c r="H62" s="82"/>
      <c r="I62" s="2"/>
      <c r="J62" s="90"/>
      <c r="L62" s="215"/>
      <c r="M62" s="215"/>
      <c r="N62" s="215"/>
      <c r="O62" s="215"/>
      <c r="P62" s="322"/>
      <c r="Q62" s="215"/>
      <c r="R62" s="215"/>
      <c r="S62" s="217"/>
      <c r="T62" s="218"/>
      <c r="U62" s="219"/>
      <c r="V62" s="219"/>
      <c r="W62" s="220"/>
      <c r="X62" s="221"/>
      <c r="Y62" s="221"/>
      <c r="Z62" s="332"/>
      <c r="AA62" s="209"/>
      <c r="AB62" s="209"/>
      <c r="AC62" s="209"/>
      <c r="AD62" s="209"/>
      <c r="AE62" s="209"/>
      <c r="AF62" s="209"/>
      <c r="AG62" s="209"/>
      <c r="AH62" s="209"/>
      <c r="AI62" s="209"/>
      <c r="AJ62" s="209"/>
      <c r="AK62" s="209"/>
      <c r="AL62" s="209"/>
      <c r="AM62" s="209"/>
      <c r="AN62" s="209"/>
      <c r="AO62" s="209"/>
      <c r="AP62" s="209"/>
      <c r="AQ62" s="209"/>
      <c r="AR62" s="209"/>
      <c r="AS62" s="209"/>
      <c r="AT62" s="209"/>
      <c r="AU62" s="209"/>
      <c r="AV62" s="227"/>
      <c r="AW62" s="208"/>
      <c r="AX62" s="208"/>
    </row>
    <row r="63" spans="1:50" s="9" customFormat="1" x14ac:dyDescent="0.15">
      <c r="A63" s="81"/>
      <c r="B63" s="96"/>
      <c r="C63" s="83"/>
      <c r="D63" s="83"/>
      <c r="E63" s="83"/>
      <c r="F63" s="83"/>
      <c r="G63" s="83"/>
      <c r="H63" s="83"/>
      <c r="I63" s="582" t="s">
        <v>1138</v>
      </c>
      <c r="J63" s="583"/>
      <c r="L63" s="215"/>
      <c r="M63" s="215"/>
      <c r="N63" s="215"/>
      <c r="O63" s="215"/>
      <c r="P63" s="322"/>
      <c r="Q63" s="215"/>
      <c r="R63" s="215"/>
      <c r="S63" s="208"/>
      <c r="T63" s="208"/>
      <c r="U63" s="208"/>
      <c r="V63" s="208"/>
      <c r="W63" s="208"/>
      <c r="X63" s="208"/>
      <c r="Y63" s="208"/>
      <c r="Z63" s="330"/>
      <c r="AA63" s="209"/>
      <c r="AB63" s="209"/>
      <c r="AC63" s="209"/>
      <c r="AD63" s="209"/>
      <c r="AE63" s="209"/>
      <c r="AF63" s="209"/>
      <c r="AG63" s="209"/>
      <c r="AH63" s="209"/>
      <c r="AI63" s="209"/>
      <c r="AJ63" s="209"/>
      <c r="AK63" s="209"/>
      <c r="AL63" s="209"/>
      <c r="AM63" s="209"/>
      <c r="AN63" s="209"/>
      <c r="AO63" s="209"/>
      <c r="AP63" s="209"/>
      <c r="AQ63" s="209"/>
      <c r="AR63" s="209"/>
      <c r="AS63" s="209"/>
      <c r="AT63" s="209"/>
      <c r="AU63" s="209"/>
      <c r="AV63" s="227"/>
      <c r="AW63" s="208"/>
      <c r="AX63" s="208"/>
    </row>
    <row r="64" spans="1:50" s="9" customFormat="1" x14ac:dyDescent="0.15">
      <c r="A64" s="81"/>
      <c r="B64" s="96"/>
      <c r="C64" s="84"/>
      <c r="D64" s="84"/>
      <c r="E64" s="84"/>
      <c r="F64" s="84"/>
      <c r="G64" s="84"/>
      <c r="H64" s="84"/>
      <c r="I64" s="582"/>
      <c r="J64" s="583"/>
      <c r="L64" s="215"/>
      <c r="M64" s="215"/>
      <c r="N64" s="215"/>
      <c r="O64" s="215"/>
      <c r="P64" s="322"/>
      <c r="Q64" s="215"/>
      <c r="R64" s="215"/>
      <c r="S64" s="208"/>
      <c r="T64" s="208"/>
      <c r="U64" s="208"/>
      <c r="V64" s="208"/>
      <c r="W64" s="208"/>
      <c r="X64" s="208"/>
      <c r="Y64" s="208"/>
      <c r="Z64" s="330"/>
      <c r="AA64" s="209"/>
      <c r="AB64" s="209"/>
      <c r="AC64" s="209"/>
      <c r="AD64" s="209"/>
      <c r="AE64" s="209"/>
      <c r="AF64" s="209"/>
      <c r="AG64" s="209"/>
      <c r="AH64" s="209"/>
      <c r="AI64" s="209"/>
      <c r="AJ64" s="209"/>
      <c r="AK64" s="209"/>
      <c r="AL64" s="209"/>
      <c r="AM64" s="209"/>
      <c r="AN64" s="209"/>
      <c r="AO64" s="209"/>
      <c r="AP64" s="209"/>
      <c r="AQ64" s="209"/>
      <c r="AR64" s="209"/>
      <c r="AS64" s="209"/>
      <c r="AT64" s="209"/>
      <c r="AU64" s="209"/>
      <c r="AV64" s="227"/>
      <c r="AW64" s="208"/>
      <c r="AX64" s="208"/>
    </row>
    <row r="65" spans="1:50" s="3" customFormat="1" ht="14.25" thickBot="1" x14ac:dyDescent="0.2">
      <c r="A65" s="81"/>
      <c r="B65" s="96"/>
      <c r="C65" s="381"/>
      <c r="D65" s="382"/>
      <c r="E65" s="381"/>
      <c r="F65" s="382"/>
      <c r="G65" s="87"/>
      <c r="H65" s="382"/>
      <c r="I65" s="2"/>
      <c r="J65" s="260"/>
      <c r="K65" s="9"/>
      <c r="L65" s="215"/>
      <c r="M65" s="215"/>
      <c r="N65" s="215"/>
      <c r="O65" s="215"/>
      <c r="P65" s="322"/>
      <c r="Q65" s="215"/>
      <c r="R65" s="215"/>
      <c r="S65" s="208"/>
      <c r="T65" s="208"/>
      <c r="U65" s="208"/>
      <c r="V65" s="208"/>
      <c r="W65" s="208"/>
      <c r="X65" s="208"/>
      <c r="Y65" s="208"/>
      <c r="Z65" s="330"/>
      <c r="AA65" s="209"/>
      <c r="AB65" s="209"/>
      <c r="AC65" s="209"/>
      <c r="AD65" s="209"/>
      <c r="AE65" s="209"/>
      <c r="AF65" s="209"/>
      <c r="AG65" s="209"/>
      <c r="AH65" s="209"/>
      <c r="AI65" s="209"/>
      <c r="AJ65" s="209"/>
      <c r="AK65" s="209"/>
      <c r="AL65" s="209"/>
      <c r="AM65" s="209"/>
      <c r="AN65" s="209"/>
      <c r="AO65" s="209"/>
      <c r="AP65" s="209"/>
      <c r="AQ65" s="209"/>
      <c r="AR65" s="209"/>
      <c r="AS65" s="209"/>
      <c r="AT65" s="209"/>
      <c r="AU65" s="209"/>
      <c r="AV65" s="227"/>
      <c r="AW65" s="208"/>
      <c r="AX65" s="208"/>
    </row>
    <row r="66" spans="1:50" ht="24.75" customHeight="1" thickTop="1" x14ac:dyDescent="0.15">
      <c r="A66" s="81"/>
      <c r="C66" s="176" t="s">
        <v>1159</v>
      </c>
      <c r="D66" s="177"/>
      <c r="E66" s="177"/>
      <c r="F66" s="177"/>
      <c r="G66" s="383"/>
      <c r="H66" s="383"/>
      <c r="I66" s="383"/>
      <c r="J66" s="173"/>
      <c r="K66" s="9"/>
      <c r="L66" s="215"/>
      <c r="M66" s="215"/>
      <c r="N66" s="215"/>
      <c r="O66" s="215"/>
      <c r="P66" s="322"/>
      <c r="Q66" s="215"/>
      <c r="R66" s="215"/>
      <c r="S66" s="208"/>
      <c r="T66" s="208"/>
      <c r="U66" s="208"/>
      <c r="V66" s="208"/>
      <c r="W66" s="208"/>
      <c r="X66" s="208"/>
      <c r="Y66" s="208"/>
      <c r="Z66" s="330"/>
      <c r="AA66" s="209"/>
      <c r="AB66" s="209"/>
      <c r="AC66" s="209"/>
      <c r="AD66" s="209"/>
      <c r="AE66" s="209"/>
      <c r="AF66" s="209"/>
      <c r="AG66" s="209"/>
      <c r="AH66" s="209"/>
      <c r="AI66" s="209"/>
      <c r="AJ66" s="209"/>
      <c r="AK66" s="209"/>
      <c r="AL66" s="209"/>
      <c r="AM66" s="209"/>
      <c r="AN66" s="209"/>
      <c r="AO66" s="209"/>
      <c r="AP66" s="209"/>
      <c r="AQ66" s="209"/>
      <c r="AR66" s="209"/>
      <c r="AS66" s="209"/>
      <c r="AT66" s="209"/>
      <c r="AU66" s="209"/>
      <c r="AV66" s="227"/>
      <c r="AW66" s="208"/>
      <c r="AX66" s="208"/>
    </row>
    <row r="67" spans="1:50" x14ac:dyDescent="0.15">
      <c r="A67" s="81"/>
      <c r="C67" s="178"/>
      <c r="D67" s="595" t="s">
        <v>1194</v>
      </c>
      <c r="E67" s="595"/>
      <c r="F67" s="596" t="s">
        <v>1005</v>
      </c>
      <c r="G67" s="596"/>
      <c r="H67" s="596"/>
      <c r="J67" s="597" t="s">
        <v>1008</v>
      </c>
      <c r="K67" s="9"/>
      <c r="L67" s="215"/>
      <c r="M67" s="215"/>
      <c r="N67" s="215"/>
      <c r="O67" s="215"/>
      <c r="P67" s="322"/>
      <c r="Q67" s="215"/>
      <c r="R67" s="215"/>
      <c r="S67" s="208"/>
      <c r="T67" s="208"/>
      <c r="U67" s="208"/>
      <c r="V67" s="208"/>
      <c r="W67" s="208"/>
      <c r="X67" s="208"/>
      <c r="Y67" s="208"/>
      <c r="Z67" s="330"/>
      <c r="AA67" s="209"/>
      <c r="AB67" s="209"/>
      <c r="AC67" s="209"/>
      <c r="AD67" s="209"/>
      <c r="AE67" s="209"/>
      <c r="AF67" s="209"/>
      <c r="AG67" s="209"/>
      <c r="AH67" s="209"/>
      <c r="AI67" s="209"/>
      <c r="AJ67" s="209"/>
      <c r="AK67" s="209"/>
      <c r="AL67" s="209"/>
      <c r="AM67" s="209"/>
      <c r="AN67" s="209"/>
      <c r="AO67" s="209"/>
      <c r="AP67" s="209"/>
      <c r="AQ67" s="209"/>
      <c r="AR67" s="209"/>
      <c r="AS67" s="209"/>
      <c r="AT67" s="209"/>
      <c r="AU67" s="209"/>
      <c r="AV67" s="227"/>
      <c r="AW67" s="208"/>
      <c r="AX67" s="208"/>
    </row>
    <row r="68" spans="1:50" ht="14.25" thickBot="1" x14ac:dyDescent="0.2">
      <c r="A68" s="80"/>
      <c r="B68" s="2"/>
      <c r="C68" s="179"/>
      <c r="D68" s="180"/>
      <c r="E68" s="180"/>
      <c r="F68" s="599" t="s">
        <v>1006</v>
      </c>
      <c r="G68" s="599"/>
      <c r="H68" s="600" t="s">
        <v>1007</v>
      </c>
      <c r="I68" s="600"/>
      <c r="J68" s="598"/>
      <c r="K68" s="9"/>
      <c r="L68" s="215"/>
      <c r="M68" s="215"/>
      <c r="N68" s="215"/>
      <c r="O68" s="215"/>
      <c r="P68" s="322"/>
      <c r="Q68" s="215"/>
      <c r="R68" s="215"/>
      <c r="S68" s="208"/>
      <c r="T68" s="208"/>
      <c r="U68" s="208"/>
      <c r="V68" s="208"/>
      <c r="W68" s="208"/>
      <c r="X68" s="208"/>
      <c r="Y68" s="208"/>
      <c r="Z68" s="330"/>
      <c r="AA68" s="209"/>
      <c r="AB68" s="209"/>
      <c r="AC68" s="209"/>
      <c r="AD68" s="209"/>
      <c r="AE68" s="209"/>
      <c r="AF68" s="209"/>
      <c r="AG68" s="209"/>
      <c r="AH68" s="209"/>
      <c r="AI68" s="209"/>
      <c r="AJ68" s="209"/>
      <c r="AK68" s="209"/>
      <c r="AL68" s="209"/>
      <c r="AM68" s="209"/>
      <c r="AN68" s="209"/>
      <c r="AO68" s="209"/>
      <c r="AP68" s="209"/>
      <c r="AQ68" s="209"/>
      <c r="AR68" s="209"/>
      <c r="AS68" s="209"/>
      <c r="AT68" s="209"/>
      <c r="AU68" s="209"/>
      <c r="AV68" s="227"/>
      <c r="AW68" s="208"/>
      <c r="AX68" s="208"/>
    </row>
    <row r="69" spans="1:50" ht="15" customHeight="1" thickTop="1" x14ac:dyDescent="0.15">
      <c r="A69" s="80"/>
      <c r="B69" s="382"/>
      <c r="C69" s="382"/>
      <c r="D69" s="382"/>
      <c r="E69" s="381"/>
      <c r="F69" s="382"/>
      <c r="G69" s="87"/>
      <c r="H69" s="382"/>
      <c r="I69" s="9"/>
      <c r="J69" s="49"/>
      <c r="K69" s="9"/>
      <c r="L69" s="215"/>
      <c r="M69" s="215"/>
      <c r="N69" s="215"/>
      <c r="O69" s="215"/>
      <c r="P69" s="322"/>
      <c r="Q69" s="215"/>
      <c r="R69" s="215"/>
      <c r="S69" s="212"/>
      <c r="T69" s="212"/>
      <c r="U69" s="212"/>
      <c r="V69" s="212"/>
      <c r="W69" s="212"/>
      <c r="X69" s="212"/>
      <c r="Y69" s="212"/>
      <c r="Z69" s="323"/>
      <c r="AA69" s="209"/>
      <c r="AB69" s="209"/>
      <c r="AC69" s="209"/>
      <c r="AD69" s="209"/>
      <c r="AE69" s="209"/>
      <c r="AF69" s="209"/>
      <c r="AG69" s="209"/>
      <c r="AH69" s="209"/>
      <c r="AI69" s="209"/>
      <c r="AJ69" s="209"/>
      <c r="AK69" s="209"/>
      <c r="AL69" s="209"/>
      <c r="AM69" s="209"/>
      <c r="AN69" s="209"/>
      <c r="AO69" s="209"/>
      <c r="AP69" s="209"/>
      <c r="AQ69" s="209"/>
      <c r="AR69" s="209"/>
      <c r="AS69" s="209"/>
      <c r="AT69" s="209"/>
      <c r="AU69" s="209"/>
      <c r="AV69" s="227"/>
      <c r="AW69" s="208"/>
      <c r="AX69" s="208"/>
    </row>
    <row r="70" spans="1:50" ht="15" customHeight="1" x14ac:dyDescent="0.15">
      <c r="A70" s="211"/>
      <c r="B70" s="384"/>
      <c r="C70" s="384"/>
      <c r="D70" s="384"/>
      <c r="E70" s="385"/>
      <c r="F70" s="384"/>
      <c r="G70" s="386"/>
      <c r="H70" s="384"/>
      <c r="I70" s="215"/>
      <c r="J70" s="212"/>
      <c r="K70" s="215"/>
      <c r="L70" s="215"/>
      <c r="M70" s="215"/>
      <c r="N70" s="215"/>
      <c r="O70" s="215"/>
      <c r="P70" s="322"/>
      <c r="Q70" s="215"/>
      <c r="R70" s="215"/>
      <c r="S70" s="212"/>
      <c r="T70" s="212"/>
      <c r="U70" s="212"/>
      <c r="V70" s="212"/>
      <c r="W70" s="212"/>
      <c r="X70" s="212"/>
      <c r="Y70" s="212"/>
      <c r="Z70" s="323"/>
      <c r="AA70" s="209"/>
      <c r="AB70" s="209"/>
      <c r="AC70" s="209"/>
      <c r="AD70" s="209"/>
      <c r="AE70" s="209"/>
      <c r="AF70" s="209"/>
      <c r="AG70" s="209"/>
      <c r="AH70" s="209"/>
      <c r="AI70" s="209"/>
      <c r="AJ70" s="209"/>
      <c r="AK70" s="209"/>
      <c r="AL70" s="209"/>
      <c r="AM70" s="209"/>
      <c r="AN70" s="209"/>
      <c r="AO70" s="209"/>
      <c r="AP70" s="209"/>
      <c r="AQ70" s="209"/>
      <c r="AR70" s="209"/>
      <c r="AS70" s="209"/>
      <c r="AT70" s="209"/>
      <c r="AU70" s="209"/>
      <c r="AV70" s="227"/>
      <c r="AW70" s="208"/>
      <c r="AX70" s="208"/>
    </row>
    <row r="71" spans="1:50" ht="15" customHeight="1" x14ac:dyDescent="0.15">
      <c r="A71" s="212"/>
      <c r="B71" s="212"/>
      <c r="C71" s="212"/>
      <c r="D71" s="212"/>
      <c r="E71" s="212"/>
      <c r="F71" s="212"/>
      <c r="G71" s="212"/>
      <c r="H71" s="212"/>
      <c r="I71" s="212"/>
      <c r="J71" s="212"/>
      <c r="K71" s="212"/>
      <c r="L71" s="212"/>
      <c r="M71" s="212"/>
      <c r="N71" s="212"/>
      <c r="O71" s="212"/>
      <c r="P71" s="323"/>
      <c r="Q71" s="212"/>
      <c r="R71" s="216"/>
      <c r="S71" s="212"/>
      <c r="T71" s="212"/>
      <c r="U71" s="212"/>
      <c r="V71" s="212"/>
      <c r="W71" s="212"/>
      <c r="X71" s="212"/>
      <c r="Y71" s="212"/>
      <c r="Z71" s="323"/>
      <c r="AA71" s="209"/>
      <c r="AB71" s="209"/>
      <c r="AC71" s="209"/>
      <c r="AD71" s="209"/>
      <c r="AE71" s="209"/>
      <c r="AF71" s="209"/>
      <c r="AG71" s="209"/>
      <c r="AH71" s="209"/>
      <c r="AI71" s="209"/>
      <c r="AJ71" s="209"/>
      <c r="AK71" s="209"/>
      <c r="AL71" s="209"/>
      <c r="AM71" s="209"/>
      <c r="AN71" s="209"/>
      <c r="AO71" s="209"/>
      <c r="AP71" s="209"/>
      <c r="AQ71" s="209"/>
      <c r="AR71" s="209"/>
      <c r="AS71" s="209"/>
      <c r="AT71" s="209"/>
      <c r="AU71" s="209"/>
      <c r="AV71" s="227"/>
      <c r="AW71" s="208"/>
      <c r="AX71" s="208"/>
    </row>
    <row r="72" spans="1:50" ht="12" customHeight="1" x14ac:dyDescent="0.15">
      <c r="A72" s="212"/>
      <c r="B72" s="212"/>
      <c r="C72" s="212"/>
      <c r="D72" s="212"/>
      <c r="E72" s="212"/>
      <c r="F72" s="212"/>
      <c r="G72" s="212"/>
      <c r="H72" s="212"/>
      <c r="I72" s="212"/>
      <c r="J72" s="212"/>
      <c r="K72" s="212"/>
      <c r="L72" s="212"/>
      <c r="M72" s="212"/>
      <c r="N72" s="212"/>
      <c r="O72" s="212"/>
      <c r="P72" s="323"/>
      <c r="Q72" s="212"/>
      <c r="R72" s="216"/>
      <c r="S72" s="212"/>
      <c r="T72" s="212"/>
      <c r="U72" s="212"/>
      <c r="V72" s="212"/>
      <c r="W72" s="212"/>
      <c r="X72" s="212"/>
      <c r="Y72" s="212"/>
      <c r="Z72" s="323"/>
      <c r="AA72" s="209"/>
      <c r="AB72" s="209"/>
      <c r="AC72" s="209"/>
      <c r="AD72" s="209"/>
      <c r="AE72" s="209"/>
      <c r="AF72" s="209"/>
      <c r="AG72" s="209"/>
      <c r="AH72" s="209"/>
      <c r="AI72" s="209"/>
      <c r="AJ72" s="209"/>
      <c r="AK72" s="209"/>
      <c r="AL72" s="209"/>
      <c r="AM72" s="209"/>
      <c r="AN72" s="209"/>
      <c r="AO72" s="209"/>
      <c r="AP72" s="209"/>
      <c r="AQ72" s="209"/>
      <c r="AR72" s="209"/>
      <c r="AS72" s="209"/>
      <c r="AT72" s="209"/>
      <c r="AU72" s="209"/>
      <c r="AV72" s="227"/>
      <c r="AW72" s="208"/>
      <c r="AX72" s="208"/>
    </row>
    <row r="73" spans="1:50" ht="12" customHeight="1" x14ac:dyDescent="0.15">
      <c r="A73" s="212"/>
      <c r="B73" s="212"/>
      <c r="C73" s="212"/>
      <c r="D73" s="212"/>
      <c r="E73" s="212"/>
      <c r="F73" s="212"/>
      <c r="G73" s="212"/>
      <c r="H73" s="212"/>
      <c r="I73" s="212"/>
      <c r="J73" s="212"/>
      <c r="K73" s="212"/>
      <c r="L73" s="212"/>
      <c r="M73" s="212"/>
      <c r="N73" s="212"/>
      <c r="O73" s="212"/>
      <c r="P73" s="323"/>
      <c r="Q73" s="212"/>
      <c r="R73" s="216"/>
      <c r="S73" s="212"/>
      <c r="T73" s="212"/>
      <c r="U73" s="212"/>
      <c r="V73" s="212"/>
      <c r="W73" s="212"/>
      <c r="X73" s="212"/>
      <c r="Y73" s="212"/>
      <c r="Z73" s="323"/>
      <c r="AA73" s="209"/>
      <c r="AB73" s="209"/>
      <c r="AC73" s="209"/>
      <c r="AD73" s="209"/>
      <c r="AE73" s="209"/>
      <c r="AF73" s="209"/>
      <c r="AG73" s="209"/>
      <c r="AH73" s="209"/>
      <c r="AI73" s="209"/>
      <c r="AJ73" s="209"/>
      <c r="AK73" s="209"/>
      <c r="AL73" s="209"/>
      <c r="AM73" s="209"/>
      <c r="AN73" s="209"/>
      <c r="AO73" s="209"/>
      <c r="AP73" s="209"/>
      <c r="AQ73" s="209"/>
      <c r="AR73" s="209"/>
      <c r="AS73" s="209"/>
      <c r="AT73" s="209"/>
      <c r="AU73" s="209"/>
      <c r="AV73" s="227"/>
      <c r="AW73" s="208"/>
      <c r="AX73" s="208"/>
    </row>
    <row r="74" spans="1:50" ht="12" customHeight="1" x14ac:dyDescent="0.15">
      <c r="A74" s="212"/>
      <c r="B74" s="212"/>
      <c r="C74" s="212"/>
      <c r="D74" s="212"/>
      <c r="E74" s="212"/>
      <c r="F74" s="212"/>
      <c r="G74" s="212"/>
      <c r="H74" s="212"/>
      <c r="I74" s="212"/>
      <c r="J74" s="212"/>
      <c r="K74" s="212"/>
      <c r="L74" s="212"/>
      <c r="M74" s="212"/>
      <c r="N74" s="212"/>
      <c r="O74" s="212"/>
      <c r="P74" s="323"/>
      <c r="Q74" s="212"/>
      <c r="R74" s="216"/>
      <c r="S74" s="212"/>
      <c r="T74" s="212"/>
      <c r="U74" s="212"/>
      <c r="V74" s="212"/>
      <c r="W74" s="212"/>
      <c r="X74" s="212"/>
      <c r="Y74" s="212"/>
      <c r="Z74" s="323"/>
      <c r="AA74" s="209"/>
      <c r="AB74" s="209"/>
      <c r="AC74" s="209"/>
      <c r="AD74" s="209"/>
      <c r="AE74" s="209"/>
      <c r="AF74" s="209"/>
      <c r="AG74" s="209"/>
      <c r="AH74" s="209"/>
      <c r="AI74" s="209"/>
      <c r="AJ74" s="209"/>
      <c r="AK74" s="209"/>
      <c r="AL74" s="209"/>
      <c r="AM74" s="209"/>
      <c r="AN74" s="209"/>
      <c r="AO74" s="209"/>
      <c r="AP74" s="209"/>
      <c r="AQ74" s="209"/>
      <c r="AR74" s="209"/>
      <c r="AS74" s="209"/>
      <c r="AT74" s="209"/>
      <c r="AU74" s="209"/>
      <c r="AV74" s="227"/>
      <c r="AW74" s="208"/>
      <c r="AX74" s="208"/>
    </row>
    <row r="75" spans="1:50" ht="12" customHeight="1" x14ac:dyDescent="0.15">
      <c r="A75" s="212"/>
      <c r="B75" s="212"/>
      <c r="C75" s="212"/>
      <c r="D75" s="212"/>
      <c r="E75" s="212"/>
      <c r="F75" s="212"/>
      <c r="G75" s="212"/>
      <c r="H75" s="212"/>
      <c r="I75" s="212"/>
      <c r="J75" s="212"/>
      <c r="K75" s="212"/>
      <c r="L75" s="212"/>
      <c r="M75" s="212"/>
      <c r="N75" s="212"/>
      <c r="O75" s="212"/>
      <c r="P75" s="323"/>
      <c r="Q75" s="212"/>
      <c r="R75" s="216"/>
      <c r="S75" s="212"/>
      <c r="T75" s="212"/>
      <c r="U75" s="212"/>
      <c r="V75" s="212"/>
      <c r="W75" s="212"/>
      <c r="X75" s="212"/>
      <c r="Y75" s="212"/>
      <c r="Z75" s="323"/>
      <c r="AA75" s="209"/>
      <c r="AB75" s="209"/>
      <c r="AC75" s="209"/>
      <c r="AD75" s="209"/>
      <c r="AE75" s="209"/>
      <c r="AF75" s="209"/>
      <c r="AG75" s="209"/>
      <c r="AH75" s="209"/>
      <c r="AI75" s="209"/>
      <c r="AJ75" s="209"/>
      <c r="AK75" s="209"/>
      <c r="AL75" s="209"/>
      <c r="AM75" s="209"/>
      <c r="AN75" s="209"/>
      <c r="AO75" s="209"/>
      <c r="AP75" s="209"/>
      <c r="AQ75" s="209"/>
      <c r="AR75" s="209"/>
      <c r="AS75" s="209"/>
      <c r="AT75" s="209"/>
      <c r="AU75" s="209"/>
      <c r="AV75" s="227"/>
      <c r="AW75" s="208"/>
      <c r="AX75" s="208"/>
    </row>
    <row r="76" spans="1:50" ht="12" customHeight="1" x14ac:dyDescent="0.15">
      <c r="A76" s="212"/>
      <c r="B76" s="212"/>
      <c r="C76" s="212"/>
      <c r="D76" s="212"/>
      <c r="E76" s="212"/>
      <c r="F76" s="212"/>
      <c r="G76" s="212"/>
      <c r="H76" s="212"/>
      <c r="I76" s="212"/>
      <c r="J76" s="212"/>
      <c r="K76" s="212"/>
      <c r="L76" s="212"/>
      <c r="M76" s="212"/>
      <c r="N76" s="212"/>
      <c r="O76" s="212"/>
      <c r="P76" s="323"/>
      <c r="Q76" s="212"/>
      <c r="R76" s="216"/>
      <c r="S76" s="212"/>
      <c r="T76" s="212"/>
      <c r="U76" s="212"/>
      <c r="V76" s="212"/>
      <c r="W76" s="212"/>
      <c r="X76" s="212"/>
      <c r="Y76" s="212"/>
      <c r="Z76" s="323"/>
      <c r="AA76" s="209"/>
      <c r="AB76" s="209"/>
      <c r="AC76" s="209"/>
      <c r="AD76" s="209"/>
      <c r="AE76" s="209"/>
      <c r="AF76" s="209"/>
      <c r="AG76" s="209"/>
      <c r="AH76" s="209"/>
      <c r="AI76" s="209"/>
      <c r="AJ76" s="209"/>
      <c r="AK76" s="209"/>
      <c r="AL76" s="209"/>
      <c r="AM76" s="209"/>
      <c r="AN76" s="209"/>
      <c r="AO76" s="209"/>
      <c r="AP76" s="209"/>
      <c r="AQ76" s="209"/>
      <c r="AR76" s="209"/>
      <c r="AS76" s="209"/>
      <c r="AT76" s="209"/>
      <c r="AU76" s="209"/>
      <c r="AV76" s="227"/>
      <c r="AW76" s="208"/>
      <c r="AX76" s="208"/>
    </row>
    <row r="77" spans="1:50" ht="12" customHeight="1" x14ac:dyDescent="0.15">
      <c r="A77" s="212"/>
      <c r="B77" s="212"/>
      <c r="C77" s="212"/>
      <c r="D77" s="212"/>
      <c r="E77" s="212"/>
      <c r="F77" s="212"/>
      <c r="G77" s="212"/>
      <c r="H77" s="212"/>
      <c r="I77" s="212"/>
      <c r="J77" s="212"/>
      <c r="K77" s="212"/>
      <c r="L77" s="212"/>
      <c r="M77" s="212"/>
      <c r="N77" s="212"/>
      <c r="O77" s="212"/>
      <c r="P77" s="323"/>
      <c r="Q77" s="212"/>
      <c r="R77" s="216"/>
      <c r="S77" s="212"/>
      <c r="T77" s="212"/>
      <c r="U77" s="212"/>
      <c r="V77" s="212"/>
      <c r="W77" s="212"/>
      <c r="X77" s="212"/>
      <c r="Y77" s="212"/>
      <c r="Z77" s="323"/>
      <c r="AA77" s="209"/>
      <c r="AB77" s="209"/>
      <c r="AC77" s="209"/>
      <c r="AD77" s="209"/>
      <c r="AE77" s="209"/>
      <c r="AF77" s="209"/>
      <c r="AG77" s="209"/>
      <c r="AH77" s="209"/>
      <c r="AI77" s="209"/>
      <c r="AJ77" s="209"/>
      <c r="AK77" s="209"/>
      <c r="AL77" s="209"/>
      <c r="AM77" s="209"/>
      <c r="AN77" s="209"/>
      <c r="AO77" s="209"/>
      <c r="AP77" s="209"/>
      <c r="AQ77" s="209"/>
      <c r="AR77" s="209"/>
      <c r="AS77" s="209"/>
      <c r="AT77" s="209"/>
      <c r="AU77" s="209"/>
      <c r="AV77" s="227"/>
      <c r="AW77" s="208"/>
      <c r="AX77" s="208"/>
    </row>
    <row r="78" spans="1:50" ht="12" customHeight="1" x14ac:dyDescent="0.15">
      <c r="A78" s="49"/>
      <c r="B78" s="49"/>
      <c r="C78" s="49"/>
      <c r="D78" s="49"/>
      <c r="E78" s="49"/>
      <c r="F78" s="49"/>
      <c r="G78" s="49"/>
      <c r="H78" s="49"/>
      <c r="I78" s="49"/>
      <c r="J78" s="49"/>
      <c r="K78" s="49"/>
      <c r="L78" s="49"/>
      <c r="M78" s="49"/>
      <c r="N78" s="49"/>
      <c r="O78" s="49"/>
      <c r="P78" s="324"/>
      <c r="Q78" s="49"/>
      <c r="R78" s="50"/>
      <c r="S78" s="49"/>
      <c r="T78" s="49"/>
      <c r="U78" s="49"/>
      <c r="V78" s="49"/>
      <c r="W78" s="49"/>
      <c r="X78" s="49"/>
      <c r="Y78" s="49"/>
      <c r="Z78" s="324"/>
      <c r="AA78" s="79"/>
      <c r="AB78" s="79"/>
      <c r="AC78" s="79"/>
      <c r="AD78" s="79"/>
      <c r="AE78" s="79"/>
      <c r="AF78" s="79"/>
      <c r="AG78" s="79"/>
      <c r="AH78" s="79"/>
      <c r="AI78" s="79"/>
      <c r="AJ78" s="79"/>
      <c r="AK78" s="79"/>
      <c r="AL78" s="79"/>
      <c r="AM78" s="79"/>
      <c r="AN78" s="79"/>
      <c r="AO78" s="79"/>
      <c r="AP78" s="79"/>
      <c r="AQ78" s="79"/>
      <c r="AR78" s="79"/>
      <c r="AS78" s="79"/>
      <c r="AT78" s="79"/>
      <c r="AU78" s="79"/>
      <c r="AV78" s="185"/>
    </row>
    <row r="79" spans="1:50" x14ac:dyDescent="0.15">
      <c r="A79" s="80"/>
      <c r="B79" s="1" t="s">
        <v>1017</v>
      </c>
      <c r="C79" s="1" t="s">
        <v>1010</v>
      </c>
      <c r="D79" s="1" t="s">
        <v>1011</v>
      </c>
      <c r="E79" s="1" t="s">
        <v>1018</v>
      </c>
      <c r="F79" s="1" t="s">
        <v>1019</v>
      </c>
      <c r="G79" s="87"/>
      <c r="H79" s="42" t="s">
        <v>15</v>
      </c>
      <c r="I79" s="42" t="s">
        <v>1049</v>
      </c>
      <c r="J79" s="42" t="s">
        <v>17</v>
      </c>
      <c r="K79" s="308"/>
      <c r="L79" s="185"/>
      <c r="M79" s="42" t="s">
        <v>977</v>
      </c>
      <c r="N79" s="189" t="s">
        <v>1160</v>
      </c>
      <c r="O79" s="42"/>
      <c r="P79" s="325"/>
      <c r="Q79" s="42" t="s">
        <v>9</v>
      </c>
      <c r="R79" s="42" t="s">
        <v>12</v>
      </c>
      <c r="S79" s="49"/>
      <c r="T79" s="308"/>
      <c r="U79" s="42" t="s">
        <v>1146</v>
      </c>
      <c r="V79" s="308"/>
      <c r="W79" s="308"/>
      <c r="X79" s="43" t="s">
        <v>1144</v>
      </c>
      <c r="Y79" s="308"/>
      <c r="AB79" s="333" t="s">
        <v>984</v>
      </c>
      <c r="AK79" s="2"/>
      <c r="AP79" s="2"/>
      <c r="AQ79" s="2"/>
      <c r="AR79" s="2"/>
      <c r="AS79" s="2"/>
      <c r="AT79" s="2"/>
      <c r="AU79" s="2"/>
      <c r="AV79" s="2"/>
    </row>
    <row r="80" spans="1:50" x14ac:dyDescent="0.15">
      <c r="A80" s="80"/>
      <c r="B80" s="56"/>
      <c r="C80" s="56"/>
      <c r="D80" s="56"/>
      <c r="E80" s="56"/>
      <c r="F80" s="56"/>
      <c r="G80" s="87"/>
      <c r="H80" s="182"/>
      <c r="I80" s="183"/>
      <c r="J80" s="183"/>
      <c r="K80" s="308"/>
      <c r="L80" s="185"/>
      <c r="M80" s="184"/>
      <c r="N80" s="184"/>
      <c r="O80" s="306"/>
      <c r="P80" s="325"/>
      <c r="Q80" s="183"/>
      <c r="R80" s="183"/>
      <c r="S80" s="49"/>
      <c r="T80" s="308"/>
      <c r="U80" s="306"/>
      <c r="V80" s="308"/>
      <c r="W80" s="308"/>
      <c r="X80" s="306"/>
      <c r="Y80" s="308"/>
      <c r="AB80" s="334"/>
      <c r="AH80" s="79"/>
      <c r="AI80" s="79"/>
      <c r="AK80" s="2"/>
      <c r="AP80" s="2"/>
      <c r="AQ80" s="2"/>
      <c r="AR80" s="2"/>
      <c r="AS80" s="2"/>
      <c r="AT80" s="2"/>
      <c r="AU80" s="2"/>
      <c r="AV80" s="2"/>
    </row>
    <row r="81" spans="1:48" x14ac:dyDescent="0.15">
      <c r="A81" s="80"/>
      <c r="B81" s="51">
        <v>1</v>
      </c>
      <c r="C81" s="51" t="s">
        <v>117</v>
      </c>
      <c r="D81" s="51" t="s">
        <v>117</v>
      </c>
      <c r="E81" s="51" t="s">
        <v>289</v>
      </c>
      <c r="F81" s="51">
        <v>100</v>
      </c>
      <c r="G81" s="49"/>
      <c r="H81" s="193" t="s">
        <v>54</v>
      </c>
      <c r="I81" s="194" t="s">
        <v>1026</v>
      </c>
      <c r="J81" s="191">
        <f>COUNTIF($AL$11:$AM$31,I81)</f>
        <v>0</v>
      </c>
      <c r="K81" s="308"/>
      <c r="L81" s="185"/>
      <c r="M81" s="192" t="s">
        <v>181</v>
      </c>
      <c r="N81" s="195" t="s">
        <v>24</v>
      </c>
      <c r="O81" s="186">
        <v>1</v>
      </c>
      <c r="P81" s="325"/>
      <c r="Q81" s="191" t="s">
        <v>19</v>
      </c>
      <c r="R81" s="191" t="s">
        <v>20</v>
      </c>
      <c r="S81" s="49"/>
      <c r="T81" s="308"/>
      <c r="U81" s="186" t="s">
        <v>63</v>
      </c>
      <c r="V81" s="308"/>
      <c r="W81" s="308"/>
      <c r="X81" s="186" t="s">
        <v>1000</v>
      </c>
      <c r="Y81" s="308"/>
      <c r="AB81" s="335" t="s">
        <v>980</v>
      </c>
      <c r="AH81" s="49"/>
      <c r="AI81" s="49"/>
      <c r="AK81" s="2"/>
      <c r="AP81" s="2"/>
      <c r="AQ81" s="2"/>
      <c r="AR81" s="2"/>
      <c r="AS81" s="2"/>
      <c r="AT81" s="2"/>
      <c r="AU81" s="2"/>
      <c r="AV81" s="2"/>
    </row>
    <row r="82" spans="1:48" x14ac:dyDescent="0.15">
      <c r="B82" s="51">
        <v>1</v>
      </c>
      <c r="C82" s="51" t="s">
        <v>117</v>
      </c>
      <c r="D82" s="51" t="s">
        <v>117</v>
      </c>
      <c r="E82" s="51" t="s">
        <v>290</v>
      </c>
      <c r="F82" s="51">
        <v>101</v>
      </c>
      <c r="H82" s="193" t="s">
        <v>56</v>
      </c>
      <c r="I82" s="194" t="s">
        <v>1027</v>
      </c>
      <c r="J82" s="191">
        <f t="shared" ref="J82:J92" si="36">COUNTIF($AL$11:$AM$31,I82)</f>
        <v>0</v>
      </c>
      <c r="K82" s="308"/>
      <c r="L82" s="185"/>
      <c r="M82" s="192" t="s">
        <v>182</v>
      </c>
      <c r="N82" s="195" t="s">
        <v>25</v>
      </c>
      <c r="O82" s="186">
        <v>2</v>
      </c>
      <c r="P82" s="325"/>
      <c r="Q82" s="191" t="s">
        <v>22</v>
      </c>
      <c r="R82" s="191" t="s">
        <v>21</v>
      </c>
      <c r="S82" s="49"/>
      <c r="T82" s="308"/>
      <c r="U82" s="186" t="s">
        <v>242</v>
      </c>
      <c r="V82" s="308"/>
      <c r="W82" s="308"/>
      <c r="X82" s="186" t="s">
        <v>988</v>
      </c>
      <c r="Y82" s="308"/>
      <c r="AB82" s="335" t="s">
        <v>983</v>
      </c>
    </row>
    <row r="83" spans="1:48" x14ac:dyDescent="0.15">
      <c r="B83" s="51">
        <v>1</v>
      </c>
      <c r="C83" s="51" t="s">
        <v>117</v>
      </c>
      <c r="D83" s="51" t="s">
        <v>117</v>
      </c>
      <c r="E83" s="51" t="s">
        <v>291</v>
      </c>
      <c r="F83" s="51">
        <v>102</v>
      </c>
      <c r="H83" s="193" t="s">
        <v>57</v>
      </c>
      <c r="I83" s="194" t="s">
        <v>1028</v>
      </c>
      <c r="J83" s="191">
        <f t="shared" si="36"/>
        <v>0</v>
      </c>
      <c r="K83" s="308"/>
      <c r="L83" s="185"/>
      <c r="M83" s="192" t="s">
        <v>42</v>
      </c>
      <c r="N83" s="195" t="s">
        <v>26</v>
      </c>
      <c r="O83" s="186">
        <v>3</v>
      </c>
      <c r="P83" s="325"/>
      <c r="Q83" s="191"/>
      <c r="R83" s="191" t="s">
        <v>23</v>
      </c>
      <c r="S83" s="49"/>
      <c r="T83" s="308"/>
      <c r="U83" s="186" t="s">
        <v>243</v>
      </c>
      <c r="V83" s="308"/>
      <c r="W83" s="308"/>
      <c r="X83" s="186" t="s">
        <v>989</v>
      </c>
      <c r="Y83" s="308"/>
      <c r="AB83" s="335" t="s">
        <v>1142</v>
      </c>
    </row>
    <row r="84" spans="1:48" x14ac:dyDescent="0.15">
      <c r="B84" s="51">
        <v>1</v>
      </c>
      <c r="C84" s="51" t="s">
        <v>117</v>
      </c>
      <c r="D84" s="51" t="s">
        <v>117</v>
      </c>
      <c r="E84" s="51" t="s">
        <v>292</v>
      </c>
      <c r="F84" s="51">
        <v>103</v>
      </c>
      <c r="H84" s="193" t="s">
        <v>58</v>
      </c>
      <c r="I84" s="194" t="s">
        <v>1029</v>
      </c>
      <c r="J84" s="191">
        <f t="shared" si="36"/>
        <v>0</v>
      </c>
      <c r="K84" s="308"/>
      <c r="L84" s="185"/>
      <c r="M84" s="192" t="s">
        <v>43</v>
      </c>
      <c r="N84" s="195" t="s">
        <v>27</v>
      </c>
      <c r="O84" s="186">
        <v>4</v>
      </c>
      <c r="P84" s="325"/>
      <c r="Q84" s="43"/>
      <c r="R84" s="186"/>
      <c r="S84" s="49"/>
      <c r="T84" s="308"/>
      <c r="U84" s="186" t="s">
        <v>1187</v>
      </c>
      <c r="V84" s="308"/>
      <c r="W84" s="308"/>
      <c r="X84" s="186" t="s">
        <v>1119</v>
      </c>
      <c r="Y84" s="308"/>
      <c r="AB84" s="335" t="s">
        <v>981</v>
      </c>
    </row>
    <row r="85" spans="1:48" x14ac:dyDescent="0.15">
      <c r="B85" s="51">
        <v>1</v>
      </c>
      <c r="C85" s="51" t="s">
        <v>117</v>
      </c>
      <c r="D85" s="51" t="s">
        <v>117</v>
      </c>
      <c r="E85" s="51" t="s">
        <v>293</v>
      </c>
      <c r="F85" s="51">
        <v>104</v>
      </c>
      <c r="H85" s="193" t="s">
        <v>59</v>
      </c>
      <c r="I85" s="194" t="s">
        <v>1030</v>
      </c>
      <c r="J85" s="191">
        <f t="shared" si="36"/>
        <v>0</v>
      </c>
      <c r="K85" s="308"/>
      <c r="L85" s="185"/>
      <c r="M85" s="192" t="s">
        <v>24</v>
      </c>
      <c r="N85" s="195" t="s">
        <v>29</v>
      </c>
      <c r="O85" s="186">
        <v>5</v>
      </c>
      <c r="P85" s="325"/>
      <c r="Q85" s="43"/>
      <c r="R85" s="43"/>
      <c r="S85" s="49"/>
      <c r="T85" s="308"/>
      <c r="U85" s="186" t="s">
        <v>1009</v>
      </c>
      <c r="V85" s="308"/>
      <c r="W85" s="308"/>
      <c r="X85" s="188" t="s">
        <v>961</v>
      </c>
      <c r="Y85" s="89"/>
      <c r="AB85" s="335" t="s">
        <v>982</v>
      </c>
    </row>
    <row r="86" spans="1:48" x14ac:dyDescent="0.15">
      <c r="B86" s="51">
        <v>1</v>
      </c>
      <c r="C86" s="51" t="s">
        <v>117</v>
      </c>
      <c r="D86" s="51" t="s">
        <v>117</v>
      </c>
      <c r="E86" s="51" t="s">
        <v>294</v>
      </c>
      <c r="F86" s="51">
        <v>105</v>
      </c>
      <c r="H86" s="193" t="s">
        <v>60</v>
      </c>
      <c r="I86" s="194" t="s">
        <v>1031</v>
      </c>
      <c r="J86" s="191">
        <f t="shared" si="36"/>
        <v>0</v>
      </c>
      <c r="K86" s="308"/>
      <c r="L86" s="185"/>
      <c r="M86" s="192" t="s">
        <v>183</v>
      </c>
      <c r="N86" s="195" t="s">
        <v>30</v>
      </c>
      <c r="O86" s="186">
        <v>6</v>
      </c>
      <c r="P86" s="325"/>
      <c r="Q86" s="186">
        <v>1</v>
      </c>
      <c r="R86" s="43"/>
      <c r="S86" s="49"/>
      <c r="T86" s="308"/>
      <c r="U86" s="308"/>
      <c r="V86" s="308"/>
      <c r="W86" s="308"/>
      <c r="X86" s="186" t="s">
        <v>991</v>
      </c>
      <c r="Y86" s="308"/>
      <c r="AB86" s="335" t="s">
        <v>1143</v>
      </c>
    </row>
    <row r="87" spans="1:48" x14ac:dyDescent="0.15">
      <c r="B87" s="51">
        <v>1</v>
      </c>
      <c r="C87" s="51" t="s">
        <v>117</v>
      </c>
      <c r="D87" s="51" t="s">
        <v>117</v>
      </c>
      <c r="E87" s="51" t="s">
        <v>295</v>
      </c>
      <c r="F87" s="51">
        <v>106</v>
      </c>
      <c r="H87" s="193" t="s">
        <v>61</v>
      </c>
      <c r="I87" s="194" t="s">
        <v>1032</v>
      </c>
      <c r="J87" s="191">
        <f t="shared" si="36"/>
        <v>0</v>
      </c>
      <c r="K87" s="308"/>
      <c r="L87" s="185"/>
      <c r="M87" s="192" t="s">
        <v>184</v>
      </c>
      <c r="N87" s="195" t="s">
        <v>32</v>
      </c>
      <c r="O87" s="186">
        <v>7</v>
      </c>
      <c r="P87" s="325"/>
      <c r="Q87" s="186">
        <v>2</v>
      </c>
      <c r="R87" s="43"/>
      <c r="S87" s="49"/>
      <c r="T87" s="308"/>
      <c r="U87" s="308"/>
      <c r="V87" s="308"/>
      <c r="W87" s="308"/>
      <c r="X87" s="186" t="s">
        <v>998</v>
      </c>
      <c r="Y87" s="308"/>
      <c r="AB87" s="335"/>
    </row>
    <row r="88" spans="1:48" x14ac:dyDescent="0.15">
      <c r="B88" s="51">
        <v>1</v>
      </c>
      <c r="C88" s="51" t="s">
        <v>117</v>
      </c>
      <c r="D88" s="51" t="s">
        <v>117</v>
      </c>
      <c r="E88" s="51" t="s">
        <v>296</v>
      </c>
      <c r="F88" s="51">
        <v>107</v>
      </c>
      <c r="H88" s="193" t="s">
        <v>31</v>
      </c>
      <c r="I88" s="194" t="s">
        <v>1034</v>
      </c>
      <c r="J88" s="191">
        <f t="shared" si="36"/>
        <v>0</v>
      </c>
      <c r="K88" s="308"/>
      <c r="L88" s="185"/>
      <c r="M88" s="192" t="s">
        <v>111</v>
      </c>
      <c r="N88" s="195" t="s">
        <v>951</v>
      </c>
      <c r="O88" s="186">
        <v>8</v>
      </c>
      <c r="P88" s="325"/>
      <c r="Q88" s="186">
        <v>3</v>
      </c>
      <c r="R88" s="43"/>
      <c r="S88" s="49"/>
      <c r="T88" s="308"/>
      <c r="U88" s="43" t="s">
        <v>985</v>
      </c>
      <c r="V88" s="308"/>
      <c r="W88" s="308"/>
      <c r="X88" s="188" t="s">
        <v>999</v>
      </c>
      <c r="Y88" s="89"/>
      <c r="AB88" s="336"/>
    </row>
    <row r="89" spans="1:48" x14ac:dyDescent="0.15">
      <c r="B89" s="51">
        <v>1</v>
      </c>
      <c r="C89" s="51" t="s">
        <v>117</v>
      </c>
      <c r="D89" s="51" t="s">
        <v>117</v>
      </c>
      <c r="E89" s="51" t="s">
        <v>297</v>
      </c>
      <c r="F89" s="51">
        <v>108</v>
      </c>
      <c r="H89" s="193" t="s">
        <v>34</v>
      </c>
      <c r="I89" s="194" t="s">
        <v>1035</v>
      </c>
      <c r="J89" s="191">
        <f t="shared" si="36"/>
        <v>0</v>
      </c>
      <c r="K89" s="308"/>
      <c r="L89" s="185"/>
      <c r="M89" s="192" t="s">
        <v>185</v>
      </c>
      <c r="N89" s="195" t="s">
        <v>952</v>
      </c>
      <c r="O89" s="186">
        <v>9</v>
      </c>
      <c r="P89" s="325"/>
      <c r="Q89" s="186" t="s">
        <v>1053</v>
      </c>
      <c r="R89" s="43"/>
      <c r="S89" s="49"/>
      <c r="T89" s="308"/>
      <c r="U89" s="186"/>
      <c r="V89" s="308"/>
      <c r="W89" s="308"/>
      <c r="X89" s="186" t="s">
        <v>992</v>
      </c>
      <c r="Y89" s="308"/>
      <c r="AB89" s="336"/>
    </row>
    <row r="90" spans="1:48" x14ac:dyDescent="0.15">
      <c r="B90" s="51">
        <v>1</v>
      </c>
      <c r="C90" s="51" t="s">
        <v>117</v>
      </c>
      <c r="D90" s="51" t="s">
        <v>117</v>
      </c>
      <c r="E90" s="51" t="s">
        <v>298</v>
      </c>
      <c r="F90" s="51">
        <v>109</v>
      </c>
      <c r="H90" s="193" t="s">
        <v>18</v>
      </c>
      <c r="I90" s="194" t="s">
        <v>1036</v>
      </c>
      <c r="J90" s="191">
        <f t="shared" si="36"/>
        <v>0</v>
      </c>
      <c r="K90" s="308"/>
      <c r="L90" s="185"/>
      <c r="M90" s="192" t="s">
        <v>45</v>
      </c>
      <c r="N90" s="195" t="s">
        <v>36</v>
      </c>
      <c r="O90" s="186">
        <v>10</v>
      </c>
      <c r="P90" s="325"/>
      <c r="Q90" s="186" t="s">
        <v>1054</v>
      </c>
      <c r="R90" s="43"/>
      <c r="S90" s="49"/>
      <c r="T90" s="308"/>
      <c r="U90" s="186" t="s">
        <v>63</v>
      </c>
      <c r="V90" s="308"/>
      <c r="W90" s="308"/>
      <c r="X90" s="196" t="s">
        <v>987</v>
      </c>
      <c r="Y90" s="309"/>
      <c r="Z90" s="312"/>
      <c r="AB90" s="49"/>
    </row>
    <row r="91" spans="1:48" x14ac:dyDescent="0.15">
      <c r="B91" s="51">
        <v>1</v>
      </c>
      <c r="C91" s="51" t="s">
        <v>117</v>
      </c>
      <c r="D91" s="51" t="s">
        <v>117</v>
      </c>
      <c r="E91" s="51" t="s">
        <v>299</v>
      </c>
      <c r="F91" s="51">
        <v>110</v>
      </c>
      <c r="H91" s="193" t="s">
        <v>28</v>
      </c>
      <c r="I91" s="194" t="s">
        <v>1037</v>
      </c>
      <c r="J91" s="191">
        <f t="shared" si="36"/>
        <v>0</v>
      </c>
      <c r="K91" s="308"/>
      <c r="L91" s="185"/>
      <c r="M91" s="192" t="s">
        <v>955</v>
      </c>
      <c r="N91" s="195" t="s">
        <v>38</v>
      </c>
      <c r="O91" s="186">
        <v>11</v>
      </c>
      <c r="P91" s="325"/>
      <c r="Q91" s="186" t="s">
        <v>1055</v>
      </c>
      <c r="R91" s="43"/>
      <c r="S91" s="49"/>
      <c r="T91" s="308"/>
      <c r="U91" s="186" t="s">
        <v>986</v>
      </c>
      <c r="V91" s="308"/>
      <c r="W91" s="308"/>
      <c r="X91" s="186" t="s">
        <v>990</v>
      </c>
      <c r="Y91" s="308"/>
      <c r="Z91" s="325"/>
      <c r="AB91" s="3"/>
    </row>
    <row r="92" spans="1:48" x14ac:dyDescent="0.15">
      <c r="B92" s="51">
        <v>1</v>
      </c>
      <c r="C92" s="51" t="s">
        <v>117</v>
      </c>
      <c r="D92" s="51" t="s">
        <v>117</v>
      </c>
      <c r="E92" s="51" t="s">
        <v>300</v>
      </c>
      <c r="F92" s="51">
        <v>111</v>
      </c>
      <c r="H92" s="193" t="s">
        <v>37</v>
      </c>
      <c r="I92" s="194" t="s">
        <v>1038</v>
      </c>
      <c r="J92" s="191">
        <f t="shared" si="36"/>
        <v>0</v>
      </c>
      <c r="K92" s="308"/>
      <c r="L92" s="185"/>
      <c r="M92" s="192"/>
      <c r="N92" s="195" t="s">
        <v>39</v>
      </c>
      <c r="O92" s="186">
        <v>12</v>
      </c>
      <c r="P92" s="325"/>
      <c r="Q92" s="43"/>
      <c r="R92" s="43"/>
      <c r="S92" s="49"/>
      <c r="T92" s="308"/>
      <c r="U92" s="311"/>
      <c r="V92" s="308"/>
      <c r="W92" s="308"/>
      <c r="X92" s="187" t="s">
        <v>979</v>
      </c>
      <c r="Y92" s="49"/>
      <c r="Z92" s="324"/>
    </row>
    <row r="93" spans="1:48" x14ac:dyDescent="0.15">
      <c r="B93" s="51">
        <v>1</v>
      </c>
      <c r="C93" s="51" t="s">
        <v>117</v>
      </c>
      <c r="D93" s="51" t="s">
        <v>117</v>
      </c>
      <c r="E93" s="51" t="s">
        <v>301</v>
      </c>
      <c r="F93" s="51">
        <v>112</v>
      </c>
      <c r="H93" s="193"/>
      <c r="I93" s="194"/>
      <c r="J93" s="191"/>
      <c r="K93" s="308"/>
      <c r="L93" s="185"/>
      <c r="M93" s="192"/>
      <c r="N93" s="195" t="s">
        <v>40</v>
      </c>
      <c r="O93" s="186">
        <v>13</v>
      </c>
      <c r="P93" s="325"/>
      <c r="Q93" s="43"/>
      <c r="R93" s="43"/>
      <c r="S93" s="49"/>
      <c r="T93" s="308"/>
      <c r="U93" s="308"/>
      <c r="V93" s="308"/>
      <c r="W93" s="308"/>
      <c r="X93" s="186" t="s">
        <v>993</v>
      </c>
      <c r="Y93" s="308"/>
      <c r="Z93" s="325"/>
      <c r="AB93" s="3"/>
    </row>
    <row r="94" spans="1:48" x14ac:dyDescent="0.15">
      <c r="B94" s="51">
        <v>1</v>
      </c>
      <c r="C94" s="51" t="s">
        <v>117</v>
      </c>
      <c r="D94" s="51" t="s">
        <v>117</v>
      </c>
      <c r="E94" s="51" t="s">
        <v>302</v>
      </c>
      <c r="F94" s="51">
        <v>113</v>
      </c>
      <c r="H94" s="312"/>
      <c r="I94" s="313"/>
      <c r="J94" s="185"/>
      <c r="K94" s="308"/>
      <c r="L94" s="185"/>
      <c r="M94" s="42"/>
      <c r="N94" s="195" t="s">
        <v>5</v>
      </c>
      <c r="O94" s="186">
        <v>14</v>
      </c>
      <c r="P94" s="325"/>
      <c r="Q94" s="43"/>
      <c r="R94" s="43"/>
      <c r="S94" s="49"/>
      <c r="T94" s="308"/>
      <c r="U94" s="308"/>
      <c r="V94" s="308"/>
      <c r="W94" s="308"/>
      <c r="X94" s="187" t="s">
        <v>995</v>
      </c>
      <c r="Y94" s="49"/>
      <c r="Z94" s="324"/>
      <c r="AB94" s="3"/>
    </row>
    <row r="95" spans="1:48" x14ac:dyDescent="0.15">
      <c r="B95" s="51">
        <v>1</v>
      </c>
      <c r="C95" s="51" t="s">
        <v>117</v>
      </c>
      <c r="D95" s="51" t="s">
        <v>117</v>
      </c>
      <c r="E95" s="51" t="s">
        <v>303</v>
      </c>
      <c r="F95" s="51">
        <v>114</v>
      </c>
      <c r="H95" s="42" t="s">
        <v>16</v>
      </c>
      <c r="I95" s="197"/>
      <c r="J95" s="42" t="s">
        <v>17</v>
      </c>
      <c r="K95" s="308"/>
      <c r="L95" s="185"/>
      <c r="M95" s="42"/>
      <c r="N95" s="195" t="s">
        <v>41</v>
      </c>
      <c r="O95" s="186">
        <v>15</v>
      </c>
      <c r="P95" s="325"/>
      <c r="Q95" s="43"/>
      <c r="R95" s="43"/>
      <c r="S95" s="49"/>
      <c r="T95" s="308"/>
      <c r="U95" s="308"/>
      <c r="V95" s="308"/>
      <c r="W95" s="308"/>
      <c r="X95" s="187" t="s">
        <v>996</v>
      </c>
      <c r="Y95" s="49"/>
      <c r="Z95" s="324"/>
    </row>
    <row r="96" spans="1:48" x14ac:dyDescent="0.15">
      <c r="B96" s="51">
        <v>1</v>
      </c>
      <c r="C96" s="51" t="s">
        <v>117</v>
      </c>
      <c r="D96" s="51" t="s">
        <v>117</v>
      </c>
      <c r="E96" s="51" t="s">
        <v>304</v>
      </c>
      <c r="F96" s="51">
        <v>115</v>
      </c>
      <c r="H96" s="190"/>
      <c r="I96" s="194"/>
      <c r="J96" s="191"/>
      <c r="K96" s="308"/>
      <c r="L96" s="185"/>
      <c r="M96" s="42"/>
      <c r="N96" s="195" t="s">
        <v>241</v>
      </c>
      <c r="O96" s="186">
        <v>16</v>
      </c>
      <c r="P96" s="325"/>
      <c r="Q96" s="43"/>
      <c r="R96" s="43"/>
      <c r="S96" s="49"/>
      <c r="T96" s="308"/>
      <c r="U96" s="308"/>
      <c r="V96" s="308"/>
      <c r="W96" s="308"/>
      <c r="X96" s="187" t="s">
        <v>994</v>
      </c>
      <c r="Y96" s="49"/>
      <c r="Z96" s="324"/>
    </row>
    <row r="97" spans="2:28" x14ac:dyDescent="0.15">
      <c r="B97" s="51">
        <v>1</v>
      </c>
      <c r="C97" s="51" t="s">
        <v>117</v>
      </c>
      <c r="D97" s="51" t="s">
        <v>117</v>
      </c>
      <c r="E97" s="51" t="s">
        <v>305</v>
      </c>
      <c r="F97" s="51">
        <v>116</v>
      </c>
      <c r="H97" s="190" t="s">
        <v>0</v>
      </c>
      <c r="I97" s="198" t="s">
        <v>1039</v>
      </c>
      <c r="J97" s="191">
        <f>COUNTIF($AL$34:$AM$54,I97)</f>
        <v>0</v>
      </c>
      <c r="K97" s="308"/>
      <c r="L97" s="185"/>
      <c r="M97" s="42"/>
      <c r="N97" s="195" t="s">
        <v>240</v>
      </c>
      <c r="O97" s="186">
        <v>17</v>
      </c>
      <c r="P97" s="325"/>
      <c r="Q97" s="43"/>
      <c r="R97" s="43"/>
      <c r="S97" s="49"/>
      <c r="T97" s="308"/>
      <c r="U97" s="308"/>
      <c r="V97" s="308"/>
      <c r="W97" s="308"/>
      <c r="X97" s="188" t="s">
        <v>997</v>
      </c>
      <c r="Y97" s="89"/>
      <c r="Z97" s="337"/>
      <c r="AB97" s="310"/>
    </row>
    <row r="98" spans="2:28" x14ac:dyDescent="0.15">
      <c r="B98" s="51">
        <v>1</v>
      </c>
      <c r="C98" s="51" t="s">
        <v>117</v>
      </c>
      <c r="D98" s="51" t="s">
        <v>117</v>
      </c>
      <c r="E98" s="51" t="s">
        <v>306</v>
      </c>
      <c r="F98" s="51">
        <v>117</v>
      </c>
      <c r="H98" s="190" t="s">
        <v>1</v>
      </c>
      <c r="I98" s="198" t="s">
        <v>1040</v>
      </c>
      <c r="J98" s="191">
        <f t="shared" ref="J98:J105" si="37">COUNTIF($AL$34:$AM$54,I98)</f>
        <v>0</v>
      </c>
      <c r="K98" s="308"/>
      <c r="L98" s="185"/>
      <c r="M98" s="42"/>
      <c r="N98" s="195" t="s">
        <v>44</v>
      </c>
      <c r="O98" s="186">
        <v>18</v>
      </c>
      <c r="P98" s="325"/>
      <c r="Q98" s="43"/>
      <c r="R98" s="43"/>
      <c r="S98" s="49"/>
      <c r="T98" s="308"/>
      <c r="U98" s="43" t="s">
        <v>1145</v>
      </c>
      <c r="V98" s="308"/>
      <c r="W98" s="308"/>
      <c r="X98" s="188" t="s">
        <v>1050</v>
      </c>
      <c r="Y98" s="89"/>
      <c r="Z98" s="337"/>
    </row>
    <row r="99" spans="2:28" x14ac:dyDescent="0.15">
      <c r="B99" s="51">
        <v>1</v>
      </c>
      <c r="C99" s="51" t="s">
        <v>117</v>
      </c>
      <c r="D99" s="51" t="s">
        <v>117</v>
      </c>
      <c r="E99" s="51" t="s">
        <v>307</v>
      </c>
      <c r="F99" s="51">
        <v>118</v>
      </c>
      <c r="H99" s="190" t="s">
        <v>2</v>
      </c>
      <c r="I99" s="194" t="s">
        <v>1041</v>
      </c>
      <c r="J99" s="191">
        <f t="shared" si="37"/>
        <v>0</v>
      </c>
      <c r="K99" s="308"/>
      <c r="L99" s="185"/>
      <c r="M99" s="42"/>
      <c r="N99" s="195" t="s">
        <v>45</v>
      </c>
      <c r="O99" s="186">
        <v>19</v>
      </c>
      <c r="P99" s="325"/>
      <c r="Q99" s="43"/>
      <c r="R99" s="43"/>
      <c r="S99" s="49"/>
      <c r="T99" s="308"/>
      <c r="U99" s="186"/>
      <c r="V99" s="308"/>
      <c r="W99" s="308"/>
      <c r="X99" s="186"/>
      <c r="Y99" s="308"/>
      <c r="Z99" s="325"/>
    </row>
    <row r="100" spans="2:28" x14ac:dyDescent="0.15">
      <c r="B100" s="51">
        <v>1</v>
      </c>
      <c r="C100" s="51" t="s">
        <v>117</v>
      </c>
      <c r="D100" s="51" t="s">
        <v>117</v>
      </c>
      <c r="E100" s="51" t="s">
        <v>308</v>
      </c>
      <c r="F100" s="51">
        <v>119</v>
      </c>
      <c r="H100" s="190" t="s">
        <v>3</v>
      </c>
      <c r="I100" s="194" t="s">
        <v>1042</v>
      </c>
      <c r="J100" s="191">
        <f t="shared" si="37"/>
        <v>0</v>
      </c>
      <c r="K100" s="308"/>
      <c r="L100" s="185"/>
      <c r="M100" s="42"/>
      <c r="N100" s="195" t="s">
        <v>46</v>
      </c>
      <c r="O100" s="186">
        <v>20</v>
      </c>
      <c r="P100" s="325"/>
      <c r="Q100" s="43"/>
      <c r="R100" s="43"/>
      <c r="S100" s="49"/>
      <c r="T100" s="308"/>
      <c r="U100" s="186" t="s">
        <v>254</v>
      </c>
      <c r="V100" s="308"/>
      <c r="W100" s="308"/>
      <c r="X100" s="186"/>
      <c r="Y100" s="308"/>
      <c r="Z100" s="325"/>
    </row>
    <row r="101" spans="2:28" x14ac:dyDescent="0.15">
      <c r="B101" s="51">
        <v>1</v>
      </c>
      <c r="C101" s="51" t="s">
        <v>117</v>
      </c>
      <c r="D101" s="51" t="s">
        <v>117</v>
      </c>
      <c r="E101" s="51" t="s">
        <v>309</v>
      </c>
      <c r="F101" s="51">
        <v>120</v>
      </c>
      <c r="H101" s="190" t="s">
        <v>4</v>
      </c>
      <c r="I101" s="194" t="s">
        <v>1043</v>
      </c>
      <c r="J101" s="191">
        <f t="shared" si="37"/>
        <v>0</v>
      </c>
      <c r="K101" s="308"/>
      <c r="L101" s="185"/>
      <c r="M101" s="42"/>
      <c r="N101" s="195" t="s">
        <v>253</v>
      </c>
      <c r="O101" s="186">
        <v>21</v>
      </c>
      <c r="P101" s="325"/>
      <c r="Q101" s="43"/>
      <c r="R101" s="43"/>
      <c r="S101" s="49"/>
      <c r="T101" s="308"/>
      <c r="U101" s="186" t="s">
        <v>255</v>
      </c>
      <c r="V101" s="308"/>
      <c r="W101" s="308"/>
      <c r="X101" s="186"/>
      <c r="Y101" s="308"/>
      <c r="Z101" s="325"/>
    </row>
    <row r="102" spans="2:28" x14ac:dyDescent="0.15">
      <c r="B102" s="51">
        <v>1</v>
      </c>
      <c r="C102" s="51" t="s">
        <v>117</v>
      </c>
      <c r="D102" s="51" t="s">
        <v>117</v>
      </c>
      <c r="E102" s="51" t="s">
        <v>310</v>
      </c>
      <c r="F102" s="51">
        <v>121</v>
      </c>
      <c r="H102" s="190" t="s">
        <v>31</v>
      </c>
      <c r="I102" s="194" t="s">
        <v>1045</v>
      </c>
      <c r="J102" s="191">
        <f t="shared" si="37"/>
        <v>0</v>
      </c>
      <c r="K102" s="308"/>
      <c r="L102" s="185"/>
      <c r="M102" s="42"/>
      <c r="N102" s="195"/>
      <c r="O102" s="307"/>
      <c r="P102" s="325"/>
      <c r="Q102" s="43"/>
      <c r="R102" s="43"/>
      <c r="S102" s="49"/>
      <c r="T102" s="308"/>
      <c r="U102" s="186" t="s">
        <v>256</v>
      </c>
      <c r="V102" s="308"/>
      <c r="W102" s="308"/>
      <c r="X102" s="308"/>
      <c r="Y102" s="308"/>
      <c r="Z102" s="325"/>
    </row>
    <row r="103" spans="2:28" x14ac:dyDescent="0.15">
      <c r="B103" s="51">
        <v>1</v>
      </c>
      <c r="C103" s="51" t="s">
        <v>117</v>
      </c>
      <c r="D103" s="51" t="s">
        <v>117</v>
      </c>
      <c r="E103" s="51" t="s">
        <v>311</v>
      </c>
      <c r="F103" s="51">
        <v>122</v>
      </c>
      <c r="H103" s="190" t="s">
        <v>18</v>
      </c>
      <c r="I103" s="194" t="s">
        <v>1046</v>
      </c>
      <c r="J103" s="191">
        <f t="shared" si="37"/>
        <v>0</v>
      </c>
      <c r="K103" s="308"/>
      <c r="L103" s="185"/>
      <c r="M103" s="42"/>
      <c r="N103" s="195"/>
      <c r="O103" s="307"/>
      <c r="P103" s="325"/>
      <c r="Q103" s="43"/>
      <c r="R103" s="43"/>
      <c r="S103" s="49"/>
      <c r="T103" s="308"/>
      <c r="U103" s="186" t="s">
        <v>257</v>
      </c>
      <c r="V103" s="308"/>
      <c r="W103" s="308"/>
      <c r="X103" s="308"/>
      <c r="Y103" s="308"/>
      <c r="Z103" s="325"/>
    </row>
    <row r="104" spans="2:28" x14ac:dyDescent="0.15">
      <c r="B104" s="51">
        <v>1</v>
      </c>
      <c r="C104" s="51" t="s">
        <v>117</v>
      </c>
      <c r="D104" s="51" t="s">
        <v>117</v>
      </c>
      <c r="E104" s="51" t="s">
        <v>312</v>
      </c>
      <c r="F104" s="51">
        <v>123</v>
      </c>
      <c r="H104" s="190" t="s">
        <v>28</v>
      </c>
      <c r="I104" s="194" t="s">
        <v>1047</v>
      </c>
      <c r="J104" s="191">
        <f t="shared" si="37"/>
        <v>0</v>
      </c>
      <c r="K104" s="308"/>
      <c r="L104" s="185"/>
      <c r="M104" s="42"/>
      <c r="N104" s="199"/>
      <c r="O104" s="44"/>
      <c r="P104" s="325"/>
      <c r="Q104" s="43"/>
      <c r="R104" s="43"/>
      <c r="S104" s="49"/>
      <c r="T104" s="308"/>
      <c r="U104" s="186" t="s">
        <v>259</v>
      </c>
      <c r="V104" s="308"/>
      <c r="W104" s="308"/>
      <c r="X104" s="308"/>
      <c r="Y104" s="308"/>
      <c r="Z104" s="325"/>
    </row>
    <row r="105" spans="2:28" x14ac:dyDescent="0.15">
      <c r="B105" s="51">
        <v>1</v>
      </c>
      <c r="C105" s="51" t="s">
        <v>117</v>
      </c>
      <c r="D105" s="51" t="s">
        <v>117</v>
      </c>
      <c r="E105" s="51" t="s">
        <v>117</v>
      </c>
      <c r="F105" s="51">
        <v>124</v>
      </c>
      <c r="H105" s="190" t="s">
        <v>35</v>
      </c>
      <c r="I105" s="194" t="s">
        <v>1048</v>
      </c>
      <c r="J105" s="191">
        <f t="shared" si="37"/>
        <v>0</v>
      </c>
      <c r="K105" s="308"/>
      <c r="L105" s="185"/>
      <c r="M105" s="42"/>
      <c r="N105" s="44"/>
      <c r="O105" s="44"/>
      <c r="P105" s="325"/>
      <c r="Q105" s="43"/>
      <c r="R105" s="43"/>
      <c r="S105" s="49"/>
      <c r="T105" s="308"/>
      <c r="U105" s="186" t="s">
        <v>258</v>
      </c>
      <c r="V105" s="308"/>
      <c r="W105" s="308"/>
      <c r="X105" s="308"/>
      <c r="Y105" s="308"/>
      <c r="Z105" s="325"/>
    </row>
    <row r="106" spans="2:28" x14ac:dyDescent="0.15">
      <c r="B106" s="47">
        <v>1</v>
      </c>
      <c r="C106" s="47" t="s">
        <v>117</v>
      </c>
      <c r="D106" s="47" t="s">
        <v>117</v>
      </c>
      <c r="E106" s="47" t="s">
        <v>313</v>
      </c>
      <c r="F106" s="51">
        <v>125</v>
      </c>
      <c r="H106" s="190"/>
      <c r="I106" s="194"/>
      <c r="J106" s="191"/>
      <c r="K106" s="308"/>
      <c r="L106" s="185"/>
      <c r="M106" s="42"/>
      <c r="N106" s="44"/>
      <c r="O106" s="44"/>
      <c r="P106" s="325"/>
      <c r="Q106" s="43"/>
      <c r="R106" s="43"/>
      <c r="S106" s="49"/>
      <c r="T106" s="308"/>
      <c r="U106" s="186" t="s">
        <v>960</v>
      </c>
      <c r="V106" s="308"/>
      <c r="W106" s="308"/>
      <c r="X106" s="308"/>
      <c r="Y106" s="308"/>
      <c r="Z106" s="325"/>
    </row>
    <row r="107" spans="2:28" x14ac:dyDescent="0.15">
      <c r="B107" s="51">
        <v>1</v>
      </c>
      <c r="C107" s="51" t="s">
        <v>117</v>
      </c>
      <c r="D107" s="51" t="s">
        <v>117</v>
      </c>
      <c r="E107" s="51" t="s">
        <v>314</v>
      </c>
      <c r="F107" s="51">
        <v>126</v>
      </c>
      <c r="H107" s="190"/>
      <c r="I107" s="194"/>
      <c r="J107" s="191"/>
      <c r="K107" s="308"/>
      <c r="L107" s="185"/>
      <c r="M107" s="42"/>
      <c r="N107" s="44"/>
      <c r="O107" s="44"/>
      <c r="P107" s="325"/>
      <c r="Q107" s="43"/>
      <c r="R107" s="43"/>
      <c r="S107" s="49"/>
      <c r="T107" s="308"/>
      <c r="U107" s="186" t="s">
        <v>1062</v>
      </c>
      <c r="V107" s="308"/>
      <c r="W107" s="308"/>
      <c r="X107" s="308"/>
      <c r="Y107" s="308"/>
      <c r="Z107" s="325"/>
    </row>
    <row r="108" spans="2:28" x14ac:dyDescent="0.15">
      <c r="B108" s="51">
        <v>1</v>
      </c>
      <c r="C108" s="51" t="s">
        <v>117</v>
      </c>
      <c r="D108" s="51" t="s">
        <v>117</v>
      </c>
      <c r="E108" s="51" t="s">
        <v>315</v>
      </c>
      <c r="F108" s="51">
        <v>127</v>
      </c>
      <c r="H108" s="185"/>
      <c r="I108" s="185"/>
      <c r="J108" s="185"/>
      <c r="K108" s="308"/>
      <c r="L108" s="185"/>
      <c r="M108" s="42"/>
      <c r="N108" s="44"/>
      <c r="O108" s="44"/>
      <c r="P108" s="325"/>
      <c r="Q108" s="43"/>
      <c r="R108" s="43"/>
      <c r="S108" s="49"/>
      <c r="T108" s="308"/>
      <c r="U108" s="186"/>
      <c r="V108" s="308"/>
      <c r="W108" s="308"/>
      <c r="X108" s="308"/>
      <c r="Y108" s="308"/>
      <c r="Z108" s="325"/>
    </row>
    <row r="109" spans="2:28" x14ac:dyDescent="0.15">
      <c r="B109" s="51">
        <v>1</v>
      </c>
      <c r="C109" s="51" t="s">
        <v>117</v>
      </c>
      <c r="D109" s="51" t="s">
        <v>117</v>
      </c>
      <c r="E109" s="51" t="s">
        <v>316</v>
      </c>
      <c r="F109" s="51">
        <v>128</v>
      </c>
      <c r="H109" s="185"/>
      <c r="I109" s="185"/>
      <c r="J109" s="185" t="s">
        <v>17</v>
      </c>
      <c r="K109" s="308"/>
      <c r="L109" s="185"/>
      <c r="M109" s="42"/>
      <c r="N109" s="44"/>
      <c r="O109" s="44"/>
      <c r="P109" s="325"/>
      <c r="Q109" s="43"/>
      <c r="R109" s="43"/>
      <c r="S109" s="49"/>
      <c r="T109" s="308"/>
      <c r="U109" s="186"/>
      <c r="V109" s="308"/>
      <c r="W109" s="308"/>
      <c r="X109" s="308"/>
      <c r="Y109" s="308"/>
      <c r="Z109" s="325"/>
    </row>
    <row r="110" spans="2:28" x14ac:dyDescent="0.15">
      <c r="B110" s="51">
        <v>1</v>
      </c>
      <c r="C110" s="51" t="s">
        <v>117</v>
      </c>
      <c r="D110" s="51" t="s">
        <v>117</v>
      </c>
      <c r="E110" s="51" t="s">
        <v>317</v>
      </c>
      <c r="F110" s="51">
        <v>129</v>
      </c>
      <c r="H110" s="190" t="s">
        <v>55</v>
      </c>
      <c r="I110" s="194" t="s">
        <v>1033</v>
      </c>
      <c r="J110" s="191">
        <f>COUNTIF($AL$11:$AM$31,I110)</f>
        <v>0</v>
      </c>
      <c r="K110" s="308"/>
      <c r="L110" s="185"/>
      <c r="M110" s="42"/>
      <c r="N110" s="43"/>
      <c r="O110" s="43"/>
      <c r="P110" s="325"/>
      <c r="Q110" s="200"/>
      <c r="R110" s="43"/>
      <c r="S110" s="49"/>
      <c r="T110" s="308"/>
      <c r="U110" s="308"/>
      <c r="V110" s="308"/>
      <c r="W110" s="308"/>
      <c r="X110" s="308"/>
      <c r="Y110" s="308"/>
      <c r="Z110" s="325"/>
    </row>
    <row r="111" spans="2:28" x14ac:dyDescent="0.15">
      <c r="B111" s="51">
        <v>1</v>
      </c>
      <c r="C111" s="51" t="s">
        <v>117</v>
      </c>
      <c r="D111" s="51" t="s">
        <v>117</v>
      </c>
      <c r="E111" s="51" t="s">
        <v>318</v>
      </c>
      <c r="F111" s="51">
        <v>130</v>
      </c>
      <c r="H111" s="190"/>
      <c r="I111" s="194" t="s">
        <v>1044</v>
      </c>
      <c r="J111" s="191">
        <f>COUNTIF($AL$34:$AM$54,I111)</f>
        <v>0</v>
      </c>
      <c r="K111" s="308"/>
      <c r="L111" s="185"/>
      <c r="M111" s="42"/>
      <c r="N111" s="43"/>
      <c r="O111" s="43"/>
      <c r="P111" s="325"/>
      <c r="Q111" s="43"/>
      <c r="R111" s="43"/>
      <c r="S111" s="49"/>
      <c r="T111" s="308"/>
      <c r="U111" s="308"/>
      <c r="V111" s="308"/>
      <c r="W111" s="308"/>
      <c r="X111" s="308"/>
      <c r="Y111" s="308"/>
      <c r="Z111" s="325"/>
    </row>
    <row r="112" spans="2:28" x14ac:dyDescent="0.15">
      <c r="B112" s="51">
        <v>1</v>
      </c>
      <c r="C112" s="51" t="s">
        <v>117</v>
      </c>
      <c r="D112" s="51" t="s">
        <v>117</v>
      </c>
      <c r="E112" s="51" t="s">
        <v>319</v>
      </c>
      <c r="F112" s="51">
        <v>131</v>
      </c>
      <c r="H112" s="43"/>
      <c r="I112" s="43"/>
      <c r="J112" s="43"/>
      <c r="K112" s="308"/>
      <c r="L112" s="308"/>
      <c r="M112" s="43"/>
      <c r="N112" s="43"/>
      <c r="O112" s="43"/>
      <c r="P112" s="325"/>
      <c r="Q112" s="43"/>
      <c r="R112" s="43"/>
      <c r="S112" s="49"/>
      <c r="T112" s="308"/>
      <c r="U112" s="308"/>
      <c r="V112" s="308"/>
      <c r="W112" s="308"/>
      <c r="X112" s="308"/>
      <c r="Y112" s="308"/>
      <c r="Z112" s="325"/>
    </row>
    <row r="113" spans="2:19" x14ac:dyDescent="0.15">
      <c r="B113" s="51">
        <v>1</v>
      </c>
      <c r="C113" s="51" t="s">
        <v>117</v>
      </c>
      <c r="D113" s="51" t="s">
        <v>117</v>
      </c>
      <c r="E113" s="51" t="s">
        <v>320</v>
      </c>
      <c r="F113" s="51">
        <v>132</v>
      </c>
      <c r="S113" s="49"/>
    </row>
    <row r="114" spans="2:19" x14ac:dyDescent="0.15">
      <c r="B114" s="51">
        <v>1</v>
      </c>
      <c r="C114" s="51" t="s">
        <v>117</v>
      </c>
      <c r="D114" s="51" t="s">
        <v>117</v>
      </c>
      <c r="E114" s="51" t="s">
        <v>321</v>
      </c>
      <c r="F114" s="51">
        <v>133</v>
      </c>
      <c r="S114" s="49"/>
    </row>
    <row r="115" spans="2:19" x14ac:dyDescent="0.15">
      <c r="B115" s="51">
        <v>1</v>
      </c>
      <c r="C115" s="51" t="s">
        <v>117</v>
      </c>
      <c r="D115" s="51" t="s">
        <v>117</v>
      </c>
      <c r="E115" s="51" t="s">
        <v>322</v>
      </c>
      <c r="F115" s="51">
        <v>134</v>
      </c>
      <c r="S115" s="49"/>
    </row>
    <row r="116" spans="2:19" x14ac:dyDescent="0.15">
      <c r="B116" s="51">
        <v>1</v>
      </c>
      <c r="C116" s="51" t="s">
        <v>117</v>
      </c>
      <c r="D116" s="51" t="s">
        <v>117</v>
      </c>
      <c r="E116" s="51" t="s">
        <v>323</v>
      </c>
      <c r="F116" s="51">
        <v>135</v>
      </c>
    </row>
    <row r="117" spans="2:19" x14ac:dyDescent="0.15">
      <c r="B117" s="51">
        <v>1</v>
      </c>
      <c r="C117" s="51" t="s">
        <v>117</v>
      </c>
      <c r="D117" s="51" t="s">
        <v>117</v>
      </c>
      <c r="E117" s="51" t="s">
        <v>324</v>
      </c>
      <c r="F117" s="51">
        <v>136</v>
      </c>
    </row>
    <row r="118" spans="2:19" x14ac:dyDescent="0.15">
      <c r="B118" s="51">
        <v>1</v>
      </c>
      <c r="C118" s="51" t="s">
        <v>117</v>
      </c>
      <c r="D118" s="51" t="s">
        <v>117</v>
      </c>
      <c r="E118" s="51" t="s">
        <v>325</v>
      </c>
      <c r="F118" s="51">
        <v>137</v>
      </c>
    </row>
    <row r="119" spans="2:19" x14ac:dyDescent="0.15">
      <c r="B119" s="51">
        <v>1</v>
      </c>
      <c r="C119" s="51" t="s">
        <v>117</v>
      </c>
      <c r="D119" s="51" t="s">
        <v>117</v>
      </c>
      <c r="E119" s="51" t="s">
        <v>326</v>
      </c>
      <c r="F119" s="51">
        <v>138</v>
      </c>
    </row>
    <row r="120" spans="2:19" x14ac:dyDescent="0.15">
      <c r="B120" s="51">
        <v>1</v>
      </c>
      <c r="C120" s="51" t="s">
        <v>117</v>
      </c>
      <c r="D120" s="51" t="s">
        <v>117</v>
      </c>
      <c r="E120" s="51" t="s">
        <v>327</v>
      </c>
      <c r="F120" s="51">
        <v>139</v>
      </c>
    </row>
    <row r="121" spans="2:19" x14ac:dyDescent="0.15">
      <c r="B121" s="51">
        <v>1</v>
      </c>
      <c r="C121" s="51" t="s">
        <v>117</v>
      </c>
      <c r="D121" s="51" t="s">
        <v>117</v>
      </c>
      <c r="E121" s="51" t="s">
        <v>328</v>
      </c>
      <c r="F121" s="51">
        <v>140</v>
      </c>
    </row>
    <row r="122" spans="2:19" x14ac:dyDescent="0.15">
      <c r="B122" s="51">
        <v>1</v>
      </c>
      <c r="C122" s="51" t="s">
        <v>117</v>
      </c>
      <c r="D122" s="51" t="s">
        <v>117</v>
      </c>
      <c r="E122" s="51" t="s">
        <v>329</v>
      </c>
      <c r="F122" s="51">
        <v>141</v>
      </c>
    </row>
    <row r="123" spans="2:19" x14ac:dyDescent="0.15">
      <c r="B123" s="51">
        <v>1</v>
      </c>
      <c r="C123" s="51" t="s">
        <v>117</v>
      </c>
      <c r="D123" s="51" t="s">
        <v>117</v>
      </c>
      <c r="E123" s="51" t="s">
        <v>330</v>
      </c>
      <c r="F123" s="51">
        <v>142</v>
      </c>
    </row>
    <row r="124" spans="2:19" x14ac:dyDescent="0.15">
      <c r="B124" s="51">
        <v>1</v>
      </c>
      <c r="C124" s="51" t="s">
        <v>117</v>
      </c>
      <c r="D124" s="51" t="s">
        <v>117</v>
      </c>
      <c r="E124" s="51" t="s">
        <v>331</v>
      </c>
      <c r="F124" s="51">
        <v>143</v>
      </c>
    </row>
    <row r="125" spans="2:19" x14ac:dyDescent="0.15">
      <c r="B125" s="51">
        <v>1</v>
      </c>
      <c r="C125" s="51" t="s">
        <v>117</v>
      </c>
      <c r="D125" s="51" t="s">
        <v>117</v>
      </c>
      <c r="E125" s="51" t="s">
        <v>332</v>
      </c>
      <c r="F125" s="51">
        <v>144</v>
      </c>
    </row>
    <row r="126" spans="2:19" x14ac:dyDescent="0.15">
      <c r="B126" s="51">
        <v>1</v>
      </c>
      <c r="C126" s="51" t="s">
        <v>117</v>
      </c>
      <c r="D126" s="51" t="s">
        <v>117</v>
      </c>
      <c r="E126" s="51" t="s">
        <v>333</v>
      </c>
      <c r="F126" s="51">
        <v>145</v>
      </c>
    </row>
    <row r="127" spans="2:19" x14ac:dyDescent="0.15">
      <c r="B127" s="51">
        <v>1</v>
      </c>
      <c r="C127" s="51" t="s">
        <v>117</v>
      </c>
      <c r="D127" s="51" t="s">
        <v>117</v>
      </c>
      <c r="E127" s="51" t="s">
        <v>334</v>
      </c>
      <c r="F127" s="51">
        <v>146</v>
      </c>
    </row>
    <row r="128" spans="2:19" x14ac:dyDescent="0.15">
      <c r="B128" s="51">
        <v>1</v>
      </c>
      <c r="C128" s="51" t="s">
        <v>117</v>
      </c>
      <c r="D128" s="51" t="s">
        <v>117</v>
      </c>
      <c r="E128" s="51" t="s">
        <v>335</v>
      </c>
      <c r="F128" s="51">
        <v>147</v>
      </c>
    </row>
    <row r="129" spans="2:6" x14ac:dyDescent="0.15">
      <c r="B129" s="51">
        <v>1</v>
      </c>
      <c r="C129" s="51" t="s">
        <v>117</v>
      </c>
      <c r="D129" s="51" t="s">
        <v>117</v>
      </c>
      <c r="E129" s="51" t="s">
        <v>336</v>
      </c>
      <c r="F129" s="51">
        <v>148</v>
      </c>
    </row>
    <row r="130" spans="2:6" x14ac:dyDescent="0.15">
      <c r="B130" s="51">
        <v>1</v>
      </c>
      <c r="C130" s="51" t="s">
        <v>117</v>
      </c>
      <c r="D130" s="51" t="s">
        <v>117</v>
      </c>
      <c r="E130" s="51" t="s">
        <v>337</v>
      </c>
      <c r="F130" s="51">
        <v>149</v>
      </c>
    </row>
    <row r="131" spans="2:6" x14ac:dyDescent="0.15">
      <c r="B131" s="52">
        <v>1</v>
      </c>
      <c r="C131" s="52" t="s">
        <v>117</v>
      </c>
      <c r="D131" s="52" t="s">
        <v>117</v>
      </c>
      <c r="E131" s="52" t="s">
        <v>338</v>
      </c>
      <c r="F131" s="51">
        <v>150</v>
      </c>
    </row>
    <row r="132" spans="2:6" x14ac:dyDescent="0.15">
      <c r="B132" s="52">
        <v>1</v>
      </c>
      <c r="C132" s="52" t="s">
        <v>117</v>
      </c>
      <c r="D132" s="52" t="s">
        <v>117</v>
      </c>
      <c r="E132" s="52" t="s">
        <v>339</v>
      </c>
      <c r="F132" s="51">
        <v>151</v>
      </c>
    </row>
    <row r="133" spans="2:6" x14ac:dyDescent="0.15">
      <c r="B133" s="52">
        <v>1</v>
      </c>
      <c r="C133" s="52" t="s">
        <v>117</v>
      </c>
      <c r="D133" s="52" t="s">
        <v>117</v>
      </c>
      <c r="E133" s="52" t="s">
        <v>340</v>
      </c>
      <c r="F133" s="51">
        <v>152</v>
      </c>
    </row>
    <row r="134" spans="2:6" x14ac:dyDescent="0.15">
      <c r="B134" s="52">
        <v>1</v>
      </c>
      <c r="C134" s="52" t="s">
        <v>117</v>
      </c>
      <c r="D134" s="52" t="s">
        <v>117</v>
      </c>
      <c r="E134" s="52" t="s">
        <v>341</v>
      </c>
      <c r="F134" s="51">
        <v>153</v>
      </c>
    </row>
    <row r="135" spans="2:6" x14ac:dyDescent="0.15">
      <c r="B135" s="53">
        <v>1</v>
      </c>
      <c r="C135" s="53" t="s">
        <v>117</v>
      </c>
      <c r="D135" s="53" t="s">
        <v>117</v>
      </c>
      <c r="E135" s="53" t="s">
        <v>342</v>
      </c>
      <c r="F135" s="51">
        <v>154</v>
      </c>
    </row>
    <row r="136" spans="2:6" x14ac:dyDescent="0.15">
      <c r="B136" s="51">
        <v>1</v>
      </c>
      <c r="C136" s="51" t="s">
        <v>117</v>
      </c>
      <c r="D136" s="51" t="s">
        <v>117</v>
      </c>
      <c r="E136" s="51" t="s">
        <v>343</v>
      </c>
      <c r="F136" s="51">
        <v>155</v>
      </c>
    </row>
    <row r="137" spans="2:6" x14ac:dyDescent="0.15">
      <c r="B137" s="51">
        <v>1</v>
      </c>
      <c r="C137" s="51" t="s">
        <v>117</v>
      </c>
      <c r="D137" s="51" t="s">
        <v>117</v>
      </c>
      <c r="E137" s="51" t="s">
        <v>344</v>
      </c>
      <c r="F137" s="51">
        <v>156</v>
      </c>
    </row>
    <row r="138" spans="2:6" x14ac:dyDescent="0.15">
      <c r="B138" s="51">
        <v>1</v>
      </c>
      <c r="C138" s="51" t="s">
        <v>117</v>
      </c>
      <c r="D138" s="51" t="s">
        <v>117</v>
      </c>
      <c r="E138" s="51" t="s">
        <v>345</v>
      </c>
      <c r="F138" s="51">
        <v>157</v>
      </c>
    </row>
    <row r="139" spans="2:6" x14ac:dyDescent="0.15">
      <c r="B139" s="51">
        <v>1</v>
      </c>
      <c r="C139" s="51" t="s">
        <v>117</v>
      </c>
      <c r="D139" s="51" t="s">
        <v>117</v>
      </c>
      <c r="E139" s="51" t="s">
        <v>346</v>
      </c>
      <c r="F139" s="51">
        <v>158</v>
      </c>
    </row>
    <row r="140" spans="2:6" x14ac:dyDescent="0.15">
      <c r="B140" s="51">
        <v>1</v>
      </c>
      <c r="C140" s="51" t="s">
        <v>117</v>
      </c>
      <c r="D140" s="51" t="s">
        <v>117</v>
      </c>
      <c r="E140" s="51" t="s">
        <v>347</v>
      </c>
      <c r="F140" s="51">
        <v>159</v>
      </c>
    </row>
    <row r="141" spans="2:6" x14ac:dyDescent="0.15">
      <c r="B141" s="51">
        <v>1</v>
      </c>
      <c r="C141" s="51" t="s">
        <v>117</v>
      </c>
      <c r="D141" s="51" t="s">
        <v>117</v>
      </c>
      <c r="E141" s="51" t="s">
        <v>348</v>
      </c>
      <c r="F141" s="51">
        <v>160</v>
      </c>
    </row>
    <row r="142" spans="2:6" x14ac:dyDescent="0.15">
      <c r="B142" s="47">
        <v>1</v>
      </c>
      <c r="C142" s="47" t="s">
        <v>117</v>
      </c>
      <c r="D142" s="47" t="s">
        <v>117</v>
      </c>
      <c r="E142" s="47" t="s">
        <v>349</v>
      </c>
      <c r="F142" s="47">
        <v>161</v>
      </c>
    </row>
    <row r="143" spans="2:6" x14ac:dyDescent="0.15">
      <c r="B143" s="47">
        <v>1</v>
      </c>
      <c r="C143" s="47" t="s">
        <v>117</v>
      </c>
      <c r="D143" s="47" t="s">
        <v>117</v>
      </c>
      <c r="E143" s="47" t="s">
        <v>350</v>
      </c>
      <c r="F143" s="47">
        <v>162</v>
      </c>
    </row>
    <row r="144" spans="2:6" x14ac:dyDescent="0.15">
      <c r="B144" s="47">
        <v>1</v>
      </c>
      <c r="C144" s="47" t="s">
        <v>117</v>
      </c>
      <c r="D144" s="47" t="s">
        <v>117</v>
      </c>
      <c r="E144" s="47" t="s">
        <v>351</v>
      </c>
      <c r="F144" s="47">
        <v>163</v>
      </c>
    </row>
    <row r="145" spans="2:6" x14ac:dyDescent="0.15">
      <c r="B145" s="47">
        <v>1</v>
      </c>
      <c r="C145" s="47" t="s">
        <v>117</v>
      </c>
      <c r="D145" s="47" t="s">
        <v>117</v>
      </c>
      <c r="E145" s="47" t="s">
        <v>352</v>
      </c>
      <c r="F145" s="47">
        <v>164</v>
      </c>
    </row>
    <row r="146" spans="2:6" x14ac:dyDescent="0.15">
      <c r="B146" s="47">
        <v>1</v>
      </c>
      <c r="C146" s="47" t="s">
        <v>117</v>
      </c>
      <c r="D146" s="47" t="s">
        <v>117</v>
      </c>
      <c r="E146" s="47" t="s">
        <v>353</v>
      </c>
      <c r="F146" s="47">
        <v>165</v>
      </c>
    </row>
    <row r="147" spans="2:6" x14ac:dyDescent="0.15">
      <c r="B147" s="47">
        <v>1</v>
      </c>
      <c r="C147" s="47" t="s">
        <v>117</v>
      </c>
      <c r="D147" s="47" t="s">
        <v>117</v>
      </c>
      <c r="E147" s="47" t="s">
        <v>354</v>
      </c>
      <c r="F147" s="47">
        <v>166</v>
      </c>
    </row>
    <row r="148" spans="2:6" x14ac:dyDescent="0.15">
      <c r="B148" s="47">
        <v>1</v>
      </c>
      <c r="C148" s="47" t="s">
        <v>117</v>
      </c>
      <c r="D148" s="47" t="s">
        <v>117</v>
      </c>
      <c r="E148" s="47" t="s">
        <v>355</v>
      </c>
      <c r="F148" s="47">
        <v>167</v>
      </c>
    </row>
    <row r="149" spans="2:6" x14ac:dyDescent="0.15">
      <c r="B149" s="47">
        <v>1</v>
      </c>
      <c r="C149" s="47" t="s">
        <v>117</v>
      </c>
      <c r="D149" s="47" t="s">
        <v>117</v>
      </c>
      <c r="E149" s="47" t="s">
        <v>356</v>
      </c>
      <c r="F149" s="47">
        <v>168</v>
      </c>
    </row>
    <row r="150" spans="2:6" x14ac:dyDescent="0.15">
      <c r="B150" s="47">
        <v>1</v>
      </c>
      <c r="C150" s="47" t="s">
        <v>117</v>
      </c>
      <c r="D150" s="47" t="s">
        <v>117</v>
      </c>
      <c r="E150" s="47" t="s">
        <v>357</v>
      </c>
      <c r="F150" s="47">
        <v>169</v>
      </c>
    </row>
    <row r="151" spans="2:6" x14ac:dyDescent="0.15">
      <c r="B151" s="47">
        <v>1</v>
      </c>
      <c r="C151" s="47" t="s">
        <v>117</v>
      </c>
      <c r="D151" s="47" t="s">
        <v>117</v>
      </c>
      <c r="E151" s="47" t="s">
        <v>358</v>
      </c>
      <c r="F151" s="47">
        <v>170</v>
      </c>
    </row>
    <row r="152" spans="2:6" x14ac:dyDescent="0.15">
      <c r="B152" s="47">
        <v>1</v>
      </c>
      <c r="C152" s="47" t="s">
        <v>117</v>
      </c>
      <c r="D152" s="47" t="s">
        <v>117</v>
      </c>
      <c r="E152" s="47" t="s">
        <v>359</v>
      </c>
      <c r="F152" s="47">
        <v>171</v>
      </c>
    </row>
    <row r="153" spans="2:6" x14ac:dyDescent="0.15">
      <c r="B153" s="47">
        <v>1</v>
      </c>
      <c r="C153" s="47" t="s">
        <v>117</v>
      </c>
      <c r="D153" s="47" t="s">
        <v>117</v>
      </c>
      <c r="E153" s="47" t="s">
        <v>360</v>
      </c>
      <c r="F153" s="47">
        <v>172</v>
      </c>
    </row>
    <row r="154" spans="2:6" x14ac:dyDescent="0.15">
      <c r="B154" s="47">
        <v>1</v>
      </c>
      <c r="C154" s="47" t="s">
        <v>117</v>
      </c>
      <c r="D154" s="47" t="s">
        <v>117</v>
      </c>
      <c r="E154" s="47" t="s">
        <v>361</v>
      </c>
      <c r="F154" s="47">
        <v>173</v>
      </c>
    </row>
    <row r="155" spans="2:6" x14ac:dyDescent="0.15">
      <c r="B155" s="47">
        <v>1</v>
      </c>
      <c r="C155" s="47" t="s">
        <v>117</v>
      </c>
      <c r="D155" s="47" t="s">
        <v>117</v>
      </c>
      <c r="E155" s="47" t="s">
        <v>362</v>
      </c>
      <c r="F155" s="47">
        <v>174</v>
      </c>
    </row>
    <row r="156" spans="2:6" x14ac:dyDescent="0.15">
      <c r="B156" s="47">
        <v>1</v>
      </c>
      <c r="C156" s="47" t="s">
        <v>117</v>
      </c>
      <c r="D156" s="47" t="s">
        <v>117</v>
      </c>
      <c r="E156" s="47" t="s">
        <v>363</v>
      </c>
      <c r="F156" s="47">
        <v>175</v>
      </c>
    </row>
    <row r="157" spans="2:6" x14ac:dyDescent="0.15">
      <c r="B157" s="47">
        <v>1</v>
      </c>
      <c r="C157" s="47" t="s">
        <v>117</v>
      </c>
      <c r="D157" s="47" t="s">
        <v>117</v>
      </c>
      <c r="E157" s="47" t="s">
        <v>364</v>
      </c>
      <c r="F157" s="47">
        <v>176</v>
      </c>
    </row>
    <row r="158" spans="2:6" x14ac:dyDescent="0.15">
      <c r="B158" s="47">
        <v>1</v>
      </c>
      <c r="C158" s="47" t="s">
        <v>117</v>
      </c>
      <c r="D158" s="47" t="s">
        <v>117</v>
      </c>
      <c r="E158" s="47" t="s">
        <v>365</v>
      </c>
      <c r="F158" s="47">
        <v>177</v>
      </c>
    </row>
    <row r="159" spans="2:6" x14ac:dyDescent="0.15">
      <c r="B159" s="47">
        <v>1</v>
      </c>
      <c r="C159" s="47" t="s">
        <v>117</v>
      </c>
      <c r="D159" s="47" t="s">
        <v>117</v>
      </c>
      <c r="E159" s="47" t="s">
        <v>366</v>
      </c>
      <c r="F159" s="47">
        <v>178</v>
      </c>
    </row>
    <row r="160" spans="2:6" x14ac:dyDescent="0.15">
      <c r="B160" s="47">
        <v>1</v>
      </c>
      <c r="C160" s="47" t="s">
        <v>117</v>
      </c>
      <c r="D160" s="47" t="s">
        <v>117</v>
      </c>
      <c r="E160" s="47" t="s">
        <v>367</v>
      </c>
      <c r="F160" s="47">
        <v>179</v>
      </c>
    </row>
    <row r="161" spans="2:6" x14ac:dyDescent="0.15">
      <c r="B161" s="47">
        <v>1</v>
      </c>
      <c r="C161" s="47" t="s">
        <v>117</v>
      </c>
      <c r="D161" s="47" t="s">
        <v>117</v>
      </c>
      <c r="E161" s="47" t="s">
        <v>368</v>
      </c>
      <c r="F161" s="47">
        <v>180</v>
      </c>
    </row>
    <row r="162" spans="2:6" x14ac:dyDescent="0.15">
      <c r="B162" s="47">
        <v>1</v>
      </c>
      <c r="C162" s="47" t="s">
        <v>117</v>
      </c>
      <c r="D162" s="47" t="s">
        <v>117</v>
      </c>
      <c r="E162" s="47" t="s">
        <v>369</v>
      </c>
      <c r="F162" s="47">
        <v>181</v>
      </c>
    </row>
    <row r="163" spans="2:6" x14ac:dyDescent="0.15">
      <c r="B163" s="47">
        <v>1</v>
      </c>
      <c r="C163" s="47" t="s">
        <v>117</v>
      </c>
      <c r="D163" s="47" t="s">
        <v>117</v>
      </c>
      <c r="E163" s="47" t="s">
        <v>370</v>
      </c>
      <c r="F163" s="47">
        <v>182</v>
      </c>
    </row>
    <row r="164" spans="2:6" x14ac:dyDescent="0.15">
      <c r="B164" s="47">
        <v>1</v>
      </c>
      <c r="C164" s="47" t="s">
        <v>117</v>
      </c>
      <c r="D164" s="47" t="s">
        <v>117</v>
      </c>
      <c r="E164" s="47" t="s">
        <v>371</v>
      </c>
      <c r="F164" s="47">
        <v>183</v>
      </c>
    </row>
    <row r="165" spans="2:6" x14ac:dyDescent="0.15">
      <c r="B165" s="47">
        <v>1</v>
      </c>
      <c r="C165" s="47" t="s">
        <v>117</v>
      </c>
      <c r="D165" s="47" t="s">
        <v>117</v>
      </c>
      <c r="E165" s="47" t="s">
        <v>372</v>
      </c>
      <c r="F165" s="47">
        <v>184</v>
      </c>
    </row>
    <row r="166" spans="2:6" x14ac:dyDescent="0.15">
      <c r="B166" s="47">
        <v>1</v>
      </c>
      <c r="C166" s="47" t="s">
        <v>117</v>
      </c>
      <c r="D166" s="47" t="s">
        <v>117</v>
      </c>
      <c r="E166" s="47" t="s">
        <v>373</v>
      </c>
      <c r="F166" s="47">
        <v>185</v>
      </c>
    </row>
    <row r="167" spans="2:6" x14ac:dyDescent="0.15">
      <c r="B167" s="47">
        <v>1</v>
      </c>
      <c r="C167" s="47" t="s">
        <v>117</v>
      </c>
      <c r="D167" s="47" t="s">
        <v>117</v>
      </c>
      <c r="E167" s="47" t="s">
        <v>374</v>
      </c>
      <c r="F167" s="47">
        <v>186</v>
      </c>
    </row>
    <row r="168" spans="2:6" x14ac:dyDescent="0.15">
      <c r="B168" s="47">
        <v>1</v>
      </c>
      <c r="C168" s="47" t="s">
        <v>117</v>
      </c>
      <c r="D168" s="47" t="s">
        <v>117</v>
      </c>
      <c r="E168" s="47" t="s">
        <v>375</v>
      </c>
      <c r="F168" s="47">
        <v>187</v>
      </c>
    </row>
    <row r="169" spans="2:6" x14ac:dyDescent="0.15">
      <c r="B169" s="47">
        <v>1</v>
      </c>
      <c r="C169" s="47" t="s">
        <v>117</v>
      </c>
      <c r="D169" s="47" t="s">
        <v>117</v>
      </c>
      <c r="E169" s="47" t="s">
        <v>376</v>
      </c>
      <c r="F169" s="47">
        <v>188</v>
      </c>
    </row>
    <row r="170" spans="2:6" x14ac:dyDescent="0.15">
      <c r="B170" s="47">
        <v>1</v>
      </c>
      <c r="C170" s="47" t="s">
        <v>117</v>
      </c>
      <c r="D170" s="47" t="s">
        <v>117</v>
      </c>
      <c r="E170" s="47" t="s">
        <v>377</v>
      </c>
      <c r="F170" s="47">
        <v>189</v>
      </c>
    </row>
    <row r="171" spans="2:6" x14ac:dyDescent="0.15">
      <c r="B171" s="47">
        <v>1</v>
      </c>
      <c r="C171" s="47" t="s">
        <v>117</v>
      </c>
      <c r="D171" s="47" t="s">
        <v>117</v>
      </c>
      <c r="E171" s="47" t="s">
        <v>378</v>
      </c>
      <c r="F171" s="47">
        <v>190</v>
      </c>
    </row>
    <row r="172" spans="2:6" x14ac:dyDescent="0.15">
      <c r="B172" s="47">
        <v>1</v>
      </c>
      <c r="C172" s="47" t="s">
        <v>117</v>
      </c>
      <c r="D172" s="47" t="s">
        <v>117</v>
      </c>
      <c r="E172" s="47" t="s">
        <v>379</v>
      </c>
      <c r="F172" s="47">
        <v>191</v>
      </c>
    </row>
    <row r="173" spans="2:6" x14ac:dyDescent="0.15">
      <c r="B173" s="47">
        <v>1</v>
      </c>
      <c r="C173" s="47" t="s">
        <v>117</v>
      </c>
      <c r="D173" s="47" t="s">
        <v>117</v>
      </c>
      <c r="E173" s="47" t="s">
        <v>380</v>
      </c>
      <c r="F173" s="47">
        <v>192</v>
      </c>
    </row>
    <row r="174" spans="2:6" x14ac:dyDescent="0.15">
      <c r="B174" s="47">
        <v>1</v>
      </c>
      <c r="C174" s="47" t="s">
        <v>117</v>
      </c>
      <c r="D174" s="47" t="s">
        <v>117</v>
      </c>
      <c r="E174" s="47" t="s">
        <v>381</v>
      </c>
      <c r="F174" s="47">
        <v>193</v>
      </c>
    </row>
    <row r="175" spans="2:6" x14ac:dyDescent="0.15">
      <c r="B175" s="47">
        <v>1</v>
      </c>
      <c r="C175" s="47" t="s">
        <v>117</v>
      </c>
      <c r="D175" s="47" t="s">
        <v>117</v>
      </c>
      <c r="E175" s="47" t="s">
        <v>382</v>
      </c>
      <c r="F175" s="47">
        <v>194</v>
      </c>
    </row>
    <row r="176" spans="2:6" x14ac:dyDescent="0.15">
      <c r="B176" s="47">
        <v>1</v>
      </c>
      <c r="C176" s="47" t="s">
        <v>117</v>
      </c>
      <c r="D176" s="47" t="s">
        <v>117</v>
      </c>
      <c r="E176" s="47" t="s">
        <v>383</v>
      </c>
      <c r="F176" s="47">
        <v>195</v>
      </c>
    </row>
    <row r="177" spans="2:6" x14ac:dyDescent="0.15">
      <c r="B177" s="47">
        <v>1</v>
      </c>
      <c r="C177" s="47" t="s">
        <v>117</v>
      </c>
      <c r="D177" s="47" t="s">
        <v>117</v>
      </c>
      <c r="E177" s="47" t="s">
        <v>384</v>
      </c>
      <c r="F177" s="47">
        <v>196</v>
      </c>
    </row>
    <row r="178" spans="2:6" x14ac:dyDescent="0.15">
      <c r="B178" s="47">
        <v>1</v>
      </c>
      <c r="C178" s="47" t="s">
        <v>117</v>
      </c>
      <c r="D178" s="47" t="s">
        <v>117</v>
      </c>
      <c r="E178" s="47" t="s">
        <v>385</v>
      </c>
      <c r="F178" s="47">
        <v>197</v>
      </c>
    </row>
    <row r="179" spans="2:6" x14ac:dyDescent="0.15">
      <c r="B179" s="47">
        <v>1</v>
      </c>
      <c r="C179" s="47" t="s">
        <v>117</v>
      </c>
      <c r="D179" s="47" t="s">
        <v>117</v>
      </c>
      <c r="E179" s="47" t="s">
        <v>386</v>
      </c>
      <c r="F179" s="47">
        <v>198</v>
      </c>
    </row>
    <row r="180" spans="2:6" x14ac:dyDescent="0.15">
      <c r="B180" s="47">
        <v>1</v>
      </c>
      <c r="C180" s="47" t="s">
        <v>117</v>
      </c>
      <c r="D180" s="47" t="s">
        <v>117</v>
      </c>
      <c r="E180" s="47" t="s">
        <v>387</v>
      </c>
      <c r="F180" s="47">
        <v>199</v>
      </c>
    </row>
    <row r="181" spans="2:6" x14ac:dyDescent="0.15">
      <c r="B181" s="47">
        <v>1</v>
      </c>
      <c r="C181" s="47" t="s">
        <v>117</v>
      </c>
      <c r="D181" s="47" t="s">
        <v>117</v>
      </c>
      <c r="E181" s="47" t="s">
        <v>388</v>
      </c>
      <c r="F181" s="47">
        <v>200</v>
      </c>
    </row>
    <row r="182" spans="2:6" x14ac:dyDescent="0.15">
      <c r="B182" s="47">
        <v>1</v>
      </c>
      <c r="C182" s="47" t="s">
        <v>117</v>
      </c>
      <c r="D182" s="47" t="s">
        <v>117</v>
      </c>
      <c r="E182" s="47" t="s">
        <v>389</v>
      </c>
      <c r="F182" s="47">
        <v>201</v>
      </c>
    </row>
    <row r="183" spans="2:6" x14ac:dyDescent="0.15">
      <c r="B183" s="47">
        <v>1</v>
      </c>
      <c r="C183" s="47" t="s">
        <v>117</v>
      </c>
      <c r="D183" s="47" t="s">
        <v>117</v>
      </c>
      <c r="E183" s="47" t="s">
        <v>390</v>
      </c>
      <c r="F183" s="47">
        <v>202</v>
      </c>
    </row>
    <row r="184" spans="2:6" x14ac:dyDescent="0.15">
      <c r="B184" s="47">
        <v>1</v>
      </c>
      <c r="C184" s="47" t="s">
        <v>117</v>
      </c>
      <c r="D184" s="47" t="s">
        <v>117</v>
      </c>
      <c r="E184" s="47" t="s">
        <v>391</v>
      </c>
      <c r="F184" s="47">
        <v>203</v>
      </c>
    </row>
    <row r="185" spans="2:6" x14ac:dyDescent="0.15">
      <c r="B185" s="47">
        <v>1</v>
      </c>
      <c r="C185" s="47" t="s">
        <v>117</v>
      </c>
      <c r="D185" s="47" t="s">
        <v>117</v>
      </c>
      <c r="E185" s="47" t="s">
        <v>392</v>
      </c>
      <c r="F185" s="47">
        <v>204</v>
      </c>
    </row>
    <row r="186" spans="2:6" x14ac:dyDescent="0.15">
      <c r="B186" s="47">
        <v>1</v>
      </c>
      <c r="C186" s="47" t="s">
        <v>117</v>
      </c>
      <c r="D186" s="47" t="s">
        <v>117</v>
      </c>
      <c r="E186" s="47" t="s">
        <v>393</v>
      </c>
      <c r="F186" s="47">
        <v>205</v>
      </c>
    </row>
    <row r="187" spans="2:6" x14ac:dyDescent="0.15">
      <c r="B187" s="47">
        <v>1</v>
      </c>
      <c r="C187" s="47" t="s">
        <v>117</v>
      </c>
      <c r="D187" s="47" t="s">
        <v>117</v>
      </c>
      <c r="E187" s="47" t="s">
        <v>394</v>
      </c>
      <c r="F187" s="47">
        <v>206</v>
      </c>
    </row>
    <row r="188" spans="2:6" x14ac:dyDescent="0.15">
      <c r="B188" s="47">
        <v>1</v>
      </c>
      <c r="C188" s="47" t="s">
        <v>117</v>
      </c>
      <c r="D188" s="47" t="s">
        <v>117</v>
      </c>
      <c r="E188" s="47" t="s">
        <v>395</v>
      </c>
      <c r="F188" s="47">
        <v>207</v>
      </c>
    </row>
    <row r="189" spans="2:6" x14ac:dyDescent="0.15">
      <c r="B189" s="47">
        <v>1</v>
      </c>
      <c r="C189" s="47" t="s">
        <v>117</v>
      </c>
      <c r="D189" s="47" t="s">
        <v>117</v>
      </c>
      <c r="E189" s="47" t="s">
        <v>1189</v>
      </c>
      <c r="F189" s="47">
        <v>208</v>
      </c>
    </row>
    <row r="190" spans="2:6" x14ac:dyDescent="0.15">
      <c r="B190" s="47">
        <v>1</v>
      </c>
      <c r="C190" s="47" t="s">
        <v>117</v>
      </c>
      <c r="D190" s="47" t="s">
        <v>117</v>
      </c>
      <c r="E190" s="47" t="s">
        <v>397</v>
      </c>
      <c r="F190" s="47">
        <v>209</v>
      </c>
    </row>
    <row r="191" spans="2:6" x14ac:dyDescent="0.15">
      <c r="B191" s="47">
        <v>1</v>
      </c>
      <c r="C191" s="47" t="s">
        <v>117</v>
      </c>
      <c r="D191" s="47" t="s">
        <v>117</v>
      </c>
      <c r="E191" s="47" t="s">
        <v>398</v>
      </c>
      <c r="F191" s="47">
        <v>210</v>
      </c>
    </row>
    <row r="192" spans="2:6" x14ac:dyDescent="0.15">
      <c r="B192" s="47">
        <v>1</v>
      </c>
      <c r="C192" s="47" t="s">
        <v>117</v>
      </c>
      <c r="D192" s="47" t="s">
        <v>117</v>
      </c>
      <c r="E192" s="47" t="s">
        <v>1094</v>
      </c>
      <c r="F192" s="47">
        <v>211</v>
      </c>
    </row>
    <row r="193" spans="2:6" x14ac:dyDescent="0.15">
      <c r="B193" s="47">
        <v>1</v>
      </c>
      <c r="C193" s="47" t="s">
        <v>117</v>
      </c>
      <c r="D193" s="47" t="s">
        <v>117</v>
      </c>
      <c r="E193" s="47" t="s">
        <v>1095</v>
      </c>
      <c r="F193" s="47">
        <v>212</v>
      </c>
    </row>
    <row r="194" spans="2:6" x14ac:dyDescent="0.15">
      <c r="B194" s="47">
        <v>1</v>
      </c>
      <c r="C194" s="47" t="s">
        <v>117</v>
      </c>
      <c r="D194" s="47" t="s">
        <v>117</v>
      </c>
      <c r="E194" s="47" t="s">
        <v>1096</v>
      </c>
      <c r="F194" s="47">
        <v>213</v>
      </c>
    </row>
    <row r="195" spans="2:6" x14ac:dyDescent="0.15">
      <c r="B195" s="47">
        <v>1</v>
      </c>
      <c r="C195" s="47" t="s">
        <v>117</v>
      </c>
      <c r="D195" s="47" t="s">
        <v>117</v>
      </c>
      <c r="E195" s="47" t="s">
        <v>1097</v>
      </c>
      <c r="F195" s="47">
        <v>214</v>
      </c>
    </row>
    <row r="196" spans="2:6" x14ac:dyDescent="0.15">
      <c r="B196" s="47">
        <v>1</v>
      </c>
      <c r="C196" s="47" t="s">
        <v>117</v>
      </c>
      <c r="D196" s="47" t="s">
        <v>117</v>
      </c>
      <c r="E196" s="47" t="s">
        <v>1188</v>
      </c>
      <c r="F196" s="47">
        <v>215</v>
      </c>
    </row>
    <row r="197" spans="2:6" x14ac:dyDescent="0.15">
      <c r="B197" s="47">
        <v>1</v>
      </c>
      <c r="C197" s="47" t="s">
        <v>117</v>
      </c>
      <c r="D197" s="47" t="s">
        <v>117</v>
      </c>
      <c r="E197" s="47" t="s">
        <v>1099</v>
      </c>
      <c r="F197" s="47">
        <v>216</v>
      </c>
    </row>
    <row r="198" spans="2:6" x14ac:dyDescent="0.15">
      <c r="B198" s="47">
        <v>1</v>
      </c>
      <c r="C198" s="47" t="s">
        <v>117</v>
      </c>
      <c r="D198" s="47" t="s">
        <v>117</v>
      </c>
      <c r="E198" s="47" t="s">
        <v>1100</v>
      </c>
      <c r="F198" s="47">
        <v>217</v>
      </c>
    </row>
    <row r="199" spans="2:6" x14ac:dyDescent="0.15">
      <c r="B199" s="47"/>
      <c r="C199" s="47"/>
      <c r="D199" s="47"/>
      <c r="E199" s="47"/>
      <c r="F199" s="47"/>
    </row>
    <row r="200" spans="2:6" x14ac:dyDescent="0.15">
      <c r="B200" s="47"/>
      <c r="C200" s="47"/>
      <c r="D200" s="47"/>
      <c r="E200" s="47"/>
      <c r="F200" s="47"/>
    </row>
    <row r="201" spans="2:6" x14ac:dyDescent="0.15">
      <c r="B201" s="47"/>
      <c r="C201" s="47"/>
      <c r="D201" s="47"/>
      <c r="E201" s="47"/>
      <c r="F201" s="47"/>
    </row>
    <row r="202" spans="2:6" x14ac:dyDescent="0.15">
      <c r="B202" s="47">
        <v>2</v>
      </c>
      <c r="C202" s="47" t="s">
        <v>120</v>
      </c>
      <c r="D202" s="47" t="s">
        <v>399</v>
      </c>
      <c r="E202" s="47" t="s">
        <v>400</v>
      </c>
      <c r="F202" s="47">
        <v>223</v>
      </c>
    </row>
    <row r="203" spans="2:6" x14ac:dyDescent="0.15">
      <c r="B203" s="47">
        <v>2</v>
      </c>
      <c r="C203" s="47" t="s">
        <v>120</v>
      </c>
      <c r="D203" s="47" t="s">
        <v>399</v>
      </c>
      <c r="E203" s="47" t="s">
        <v>401</v>
      </c>
      <c r="F203" s="47">
        <v>224</v>
      </c>
    </row>
    <row r="204" spans="2:6" x14ac:dyDescent="0.15">
      <c r="B204" s="47">
        <v>2</v>
      </c>
      <c r="C204" s="47" t="s">
        <v>120</v>
      </c>
      <c r="D204" s="47" t="s">
        <v>399</v>
      </c>
      <c r="E204" s="47" t="s">
        <v>402</v>
      </c>
      <c r="F204" s="47">
        <v>225</v>
      </c>
    </row>
    <row r="205" spans="2:6" x14ac:dyDescent="0.15">
      <c r="B205" s="47">
        <v>2</v>
      </c>
      <c r="C205" s="47" t="s">
        <v>120</v>
      </c>
      <c r="D205" s="47" t="s">
        <v>399</v>
      </c>
      <c r="E205" s="47" t="s">
        <v>403</v>
      </c>
      <c r="F205" s="47">
        <v>226</v>
      </c>
    </row>
    <row r="206" spans="2:6" x14ac:dyDescent="0.15">
      <c r="B206" s="47">
        <v>2</v>
      </c>
      <c r="C206" s="47" t="s">
        <v>120</v>
      </c>
      <c r="D206" s="47" t="s">
        <v>399</v>
      </c>
      <c r="E206" s="47" t="s">
        <v>404</v>
      </c>
      <c r="F206" s="47">
        <v>227</v>
      </c>
    </row>
    <row r="207" spans="2:6" x14ac:dyDescent="0.15">
      <c r="B207" s="47">
        <v>2</v>
      </c>
      <c r="C207" s="47" t="s">
        <v>120</v>
      </c>
      <c r="D207" s="47" t="s">
        <v>399</v>
      </c>
      <c r="E207" s="47" t="s">
        <v>405</v>
      </c>
      <c r="F207" s="47">
        <v>228</v>
      </c>
    </row>
    <row r="208" spans="2:6" x14ac:dyDescent="0.15">
      <c r="B208" s="47">
        <v>2</v>
      </c>
      <c r="C208" s="47" t="s">
        <v>120</v>
      </c>
      <c r="D208" s="47" t="s">
        <v>399</v>
      </c>
      <c r="E208" s="47" t="s">
        <v>406</v>
      </c>
      <c r="F208" s="47">
        <v>229</v>
      </c>
    </row>
    <row r="209" spans="2:6" x14ac:dyDescent="0.15">
      <c r="B209" s="47">
        <v>2</v>
      </c>
      <c r="C209" s="47" t="s">
        <v>120</v>
      </c>
      <c r="D209" s="47" t="s">
        <v>399</v>
      </c>
      <c r="E209" s="47" t="s">
        <v>407</v>
      </c>
      <c r="F209" s="47">
        <v>230</v>
      </c>
    </row>
    <row r="210" spans="2:6" x14ac:dyDescent="0.15">
      <c r="B210" s="47">
        <v>2</v>
      </c>
      <c r="C210" s="47" t="s">
        <v>120</v>
      </c>
      <c r="D210" s="47" t="s">
        <v>399</v>
      </c>
      <c r="E210" s="47" t="s">
        <v>408</v>
      </c>
      <c r="F210" s="47">
        <v>231</v>
      </c>
    </row>
    <row r="211" spans="2:6" x14ac:dyDescent="0.15">
      <c r="B211" s="47">
        <v>2</v>
      </c>
      <c r="C211" s="47" t="s">
        <v>120</v>
      </c>
      <c r="D211" s="47" t="s">
        <v>399</v>
      </c>
      <c r="E211" s="47" t="s">
        <v>409</v>
      </c>
      <c r="F211" s="47">
        <v>232</v>
      </c>
    </row>
    <row r="212" spans="2:6" x14ac:dyDescent="0.15">
      <c r="B212" s="47">
        <v>2</v>
      </c>
      <c r="C212" s="47" t="s">
        <v>120</v>
      </c>
      <c r="D212" s="47" t="s">
        <v>399</v>
      </c>
      <c r="E212" s="47" t="s">
        <v>410</v>
      </c>
      <c r="F212" s="47">
        <v>233</v>
      </c>
    </row>
    <row r="213" spans="2:6" x14ac:dyDescent="0.15">
      <c r="B213" s="47">
        <v>2</v>
      </c>
      <c r="C213" s="47" t="s">
        <v>120</v>
      </c>
      <c r="D213" s="47" t="s">
        <v>399</v>
      </c>
      <c r="E213" s="47" t="s">
        <v>411</v>
      </c>
      <c r="F213" s="47">
        <v>234</v>
      </c>
    </row>
    <row r="214" spans="2:6" x14ac:dyDescent="0.15">
      <c r="B214" s="47">
        <v>2</v>
      </c>
      <c r="C214" s="47" t="s">
        <v>120</v>
      </c>
      <c r="D214" s="47" t="s">
        <v>399</v>
      </c>
      <c r="E214" s="47" t="s">
        <v>412</v>
      </c>
      <c r="F214" s="47">
        <v>235</v>
      </c>
    </row>
    <row r="215" spans="2:6" x14ac:dyDescent="0.15">
      <c r="B215" s="47">
        <v>2</v>
      </c>
      <c r="C215" s="47" t="s">
        <v>120</v>
      </c>
      <c r="D215" s="47" t="s">
        <v>399</v>
      </c>
      <c r="E215" s="47" t="s">
        <v>413</v>
      </c>
      <c r="F215" s="47">
        <v>236</v>
      </c>
    </row>
    <row r="216" spans="2:6" x14ac:dyDescent="0.15">
      <c r="B216" s="47">
        <v>2</v>
      </c>
      <c r="C216" s="47" t="s">
        <v>120</v>
      </c>
      <c r="D216" s="47" t="s">
        <v>399</v>
      </c>
      <c r="E216" s="47" t="s">
        <v>414</v>
      </c>
      <c r="F216" s="47">
        <v>237</v>
      </c>
    </row>
    <row r="217" spans="2:6" x14ac:dyDescent="0.15">
      <c r="B217" s="47">
        <v>2</v>
      </c>
      <c r="C217" s="47" t="s">
        <v>120</v>
      </c>
      <c r="D217" s="47" t="s">
        <v>399</v>
      </c>
      <c r="E217" s="47" t="s">
        <v>415</v>
      </c>
      <c r="F217" s="47">
        <v>238</v>
      </c>
    </row>
    <row r="218" spans="2:6" x14ac:dyDescent="0.15">
      <c r="B218" s="47">
        <v>2</v>
      </c>
      <c r="C218" s="47" t="s">
        <v>120</v>
      </c>
      <c r="D218" s="47" t="s">
        <v>399</v>
      </c>
      <c r="E218" s="47" t="s">
        <v>416</v>
      </c>
      <c r="F218" s="47">
        <v>239</v>
      </c>
    </row>
    <row r="219" spans="2:6" x14ac:dyDescent="0.15">
      <c r="B219" s="47">
        <v>2</v>
      </c>
      <c r="C219" s="47" t="s">
        <v>120</v>
      </c>
      <c r="D219" s="47" t="s">
        <v>399</v>
      </c>
      <c r="E219" s="47" t="s">
        <v>417</v>
      </c>
      <c r="F219" s="47">
        <v>240</v>
      </c>
    </row>
    <row r="220" spans="2:6" x14ac:dyDescent="0.15">
      <c r="B220" s="47">
        <v>2</v>
      </c>
      <c r="C220" s="47" t="s">
        <v>120</v>
      </c>
      <c r="D220" s="47" t="s">
        <v>399</v>
      </c>
      <c r="E220" s="47" t="s">
        <v>399</v>
      </c>
      <c r="F220" s="47">
        <v>241</v>
      </c>
    </row>
    <row r="221" spans="2:6" x14ac:dyDescent="0.15">
      <c r="B221" s="47">
        <v>2</v>
      </c>
      <c r="C221" s="47" t="s">
        <v>120</v>
      </c>
      <c r="D221" s="47" t="s">
        <v>399</v>
      </c>
      <c r="E221" s="47" t="s">
        <v>418</v>
      </c>
      <c r="F221" s="47">
        <v>242</v>
      </c>
    </row>
    <row r="222" spans="2:6" x14ac:dyDescent="0.15">
      <c r="B222" s="47">
        <v>2</v>
      </c>
      <c r="C222" s="47" t="s">
        <v>120</v>
      </c>
      <c r="D222" s="47" t="s">
        <v>399</v>
      </c>
      <c r="E222" s="47" t="s">
        <v>419</v>
      </c>
      <c r="F222" s="47">
        <v>243</v>
      </c>
    </row>
    <row r="223" spans="2:6" x14ac:dyDescent="0.15">
      <c r="B223" s="47">
        <v>2</v>
      </c>
      <c r="C223" s="47" t="s">
        <v>120</v>
      </c>
      <c r="D223" s="47" t="s">
        <v>399</v>
      </c>
      <c r="E223" s="47" t="s">
        <v>420</v>
      </c>
      <c r="F223" s="47">
        <v>244</v>
      </c>
    </row>
    <row r="224" spans="2:6" x14ac:dyDescent="0.15">
      <c r="B224" s="47">
        <v>2</v>
      </c>
      <c r="C224" s="47" t="s">
        <v>120</v>
      </c>
      <c r="D224" s="47" t="s">
        <v>399</v>
      </c>
      <c r="E224" s="47" t="s">
        <v>421</v>
      </c>
      <c r="F224" s="47">
        <v>245</v>
      </c>
    </row>
    <row r="225" spans="2:6" x14ac:dyDescent="0.15">
      <c r="B225" s="47">
        <v>2</v>
      </c>
      <c r="C225" s="47" t="s">
        <v>120</v>
      </c>
      <c r="D225" s="47" t="s">
        <v>399</v>
      </c>
      <c r="E225" s="47" t="s">
        <v>422</v>
      </c>
      <c r="F225" s="47">
        <v>246</v>
      </c>
    </row>
    <row r="226" spans="2:6" x14ac:dyDescent="0.15">
      <c r="B226" s="47">
        <v>2</v>
      </c>
      <c r="C226" s="47" t="s">
        <v>120</v>
      </c>
      <c r="D226" s="47" t="s">
        <v>399</v>
      </c>
      <c r="E226" s="47" t="s">
        <v>423</v>
      </c>
      <c r="F226" s="47">
        <v>247</v>
      </c>
    </row>
    <row r="227" spans="2:6" x14ac:dyDescent="0.15">
      <c r="B227" s="47">
        <v>2</v>
      </c>
      <c r="C227" s="47" t="s">
        <v>120</v>
      </c>
      <c r="D227" s="47" t="s">
        <v>399</v>
      </c>
      <c r="E227" s="47" t="s">
        <v>424</v>
      </c>
      <c r="F227" s="47">
        <v>248</v>
      </c>
    </row>
    <row r="228" spans="2:6" x14ac:dyDescent="0.15">
      <c r="B228" s="47">
        <v>2</v>
      </c>
      <c r="C228" s="47" t="s">
        <v>120</v>
      </c>
      <c r="D228" s="47" t="s">
        <v>399</v>
      </c>
      <c r="E228" s="47" t="s">
        <v>425</v>
      </c>
      <c r="F228" s="47">
        <v>249</v>
      </c>
    </row>
    <row r="229" spans="2:6" x14ac:dyDescent="0.15">
      <c r="B229" s="47">
        <v>2</v>
      </c>
      <c r="C229" s="47" t="s">
        <v>120</v>
      </c>
      <c r="D229" s="47" t="s">
        <v>399</v>
      </c>
      <c r="E229" s="47" t="s">
        <v>426</v>
      </c>
      <c r="F229" s="47">
        <v>250</v>
      </c>
    </row>
    <row r="230" spans="2:6" x14ac:dyDescent="0.15">
      <c r="B230" s="47">
        <v>2</v>
      </c>
      <c r="C230" s="47" t="s">
        <v>120</v>
      </c>
      <c r="D230" s="47" t="s">
        <v>399</v>
      </c>
      <c r="E230" s="47" t="s">
        <v>427</v>
      </c>
      <c r="F230" s="47">
        <v>251</v>
      </c>
    </row>
    <row r="231" spans="2:6" x14ac:dyDescent="0.15">
      <c r="B231" s="47">
        <v>2</v>
      </c>
      <c r="C231" s="47" t="s">
        <v>120</v>
      </c>
      <c r="D231" s="47" t="s">
        <v>399</v>
      </c>
      <c r="E231" s="47" t="s">
        <v>428</v>
      </c>
      <c r="F231" s="47">
        <v>252</v>
      </c>
    </row>
    <row r="232" spans="2:6" x14ac:dyDescent="0.15">
      <c r="B232" s="47">
        <v>2</v>
      </c>
      <c r="C232" s="47" t="s">
        <v>120</v>
      </c>
      <c r="D232" s="47" t="s">
        <v>399</v>
      </c>
      <c r="E232" s="47" t="s">
        <v>429</v>
      </c>
      <c r="F232" s="47">
        <v>253</v>
      </c>
    </row>
    <row r="233" spans="2:6" x14ac:dyDescent="0.15">
      <c r="B233" s="47">
        <v>2</v>
      </c>
      <c r="C233" s="47" t="s">
        <v>120</v>
      </c>
      <c r="D233" s="47" t="s">
        <v>399</v>
      </c>
      <c r="E233" s="47" t="s">
        <v>430</v>
      </c>
      <c r="F233" s="47">
        <v>254</v>
      </c>
    </row>
    <row r="234" spans="2:6" x14ac:dyDescent="0.15">
      <c r="B234" s="47">
        <v>2</v>
      </c>
      <c r="C234" s="47" t="s">
        <v>120</v>
      </c>
      <c r="D234" s="47" t="s">
        <v>399</v>
      </c>
      <c r="E234" s="47" t="s">
        <v>431</v>
      </c>
      <c r="F234" s="47">
        <v>255</v>
      </c>
    </row>
    <row r="235" spans="2:6" x14ac:dyDescent="0.15">
      <c r="B235" s="47">
        <v>2</v>
      </c>
      <c r="C235" s="47" t="s">
        <v>120</v>
      </c>
      <c r="D235" s="47" t="s">
        <v>399</v>
      </c>
      <c r="E235" s="47" t="s">
        <v>432</v>
      </c>
      <c r="F235" s="47">
        <v>256</v>
      </c>
    </row>
    <row r="236" spans="2:6" x14ac:dyDescent="0.15">
      <c r="B236" s="47">
        <v>2</v>
      </c>
      <c r="C236" s="47" t="s">
        <v>120</v>
      </c>
      <c r="D236" s="47" t="s">
        <v>399</v>
      </c>
      <c r="E236" s="47" t="s">
        <v>433</v>
      </c>
      <c r="F236" s="47">
        <v>257</v>
      </c>
    </row>
    <row r="237" spans="2:6" x14ac:dyDescent="0.15">
      <c r="B237" s="47">
        <v>2</v>
      </c>
      <c r="C237" s="47" t="s">
        <v>120</v>
      </c>
      <c r="D237" s="47" t="s">
        <v>399</v>
      </c>
      <c r="E237" s="47" t="s">
        <v>434</v>
      </c>
      <c r="F237" s="47">
        <v>258</v>
      </c>
    </row>
    <row r="238" spans="2:6" x14ac:dyDescent="0.15">
      <c r="B238" s="47">
        <v>2</v>
      </c>
      <c r="C238" s="47" t="s">
        <v>120</v>
      </c>
      <c r="D238" s="47" t="s">
        <v>399</v>
      </c>
      <c r="E238" s="47" t="s">
        <v>435</v>
      </c>
      <c r="F238" s="47">
        <v>259</v>
      </c>
    </row>
    <row r="239" spans="2:6" x14ac:dyDescent="0.15">
      <c r="B239" s="47">
        <v>2</v>
      </c>
      <c r="C239" s="47" t="s">
        <v>120</v>
      </c>
      <c r="D239" s="47" t="s">
        <v>399</v>
      </c>
      <c r="E239" s="47" t="s">
        <v>436</v>
      </c>
      <c r="F239" s="47">
        <v>260</v>
      </c>
    </row>
    <row r="240" spans="2:6" x14ac:dyDescent="0.15">
      <c r="B240" s="47">
        <v>2</v>
      </c>
      <c r="C240" s="47" t="s">
        <v>120</v>
      </c>
      <c r="D240" s="47" t="s">
        <v>399</v>
      </c>
      <c r="E240" s="47" t="s">
        <v>437</v>
      </c>
      <c r="F240" s="47">
        <v>261</v>
      </c>
    </row>
    <row r="241" spans="2:6" x14ac:dyDescent="0.15">
      <c r="B241" s="47">
        <v>2</v>
      </c>
      <c r="C241" s="47" t="s">
        <v>120</v>
      </c>
      <c r="D241" s="47" t="s">
        <v>399</v>
      </c>
      <c r="E241" s="47" t="s">
        <v>438</v>
      </c>
      <c r="F241" s="47">
        <v>262</v>
      </c>
    </row>
    <row r="242" spans="2:6" x14ac:dyDescent="0.15">
      <c r="B242" s="47">
        <v>2</v>
      </c>
      <c r="C242" s="47" t="s">
        <v>120</v>
      </c>
      <c r="D242" s="47" t="s">
        <v>399</v>
      </c>
      <c r="E242" s="47" t="s">
        <v>439</v>
      </c>
      <c r="F242" s="47">
        <v>263</v>
      </c>
    </row>
    <row r="243" spans="2:6" x14ac:dyDescent="0.15">
      <c r="B243" s="47">
        <v>2</v>
      </c>
      <c r="C243" s="47" t="s">
        <v>120</v>
      </c>
      <c r="D243" s="47" t="s">
        <v>399</v>
      </c>
      <c r="E243" s="47" t="s">
        <v>440</v>
      </c>
      <c r="F243" s="47">
        <v>264</v>
      </c>
    </row>
    <row r="244" spans="2:6" x14ac:dyDescent="0.15">
      <c r="B244" s="47">
        <v>2</v>
      </c>
      <c r="C244" s="47" t="s">
        <v>120</v>
      </c>
      <c r="D244" s="47" t="s">
        <v>399</v>
      </c>
      <c r="E244" s="47" t="s">
        <v>1101</v>
      </c>
      <c r="F244" s="47">
        <v>265</v>
      </c>
    </row>
    <row r="245" spans="2:6" x14ac:dyDescent="0.15">
      <c r="B245" s="47">
        <v>2</v>
      </c>
      <c r="C245" s="47" t="s">
        <v>120</v>
      </c>
      <c r="D245" s="47" t="s">
        <v>399</v>
      </c>
      <c r="E245" s="47" t="s">
        <v>1190</v>
      </c>
      <c r="F245" s="47">
        <v>266</v>
      </c>
    </row>
    <row r="246" spans="2:6" x14ac:dyDescent="0.15">
      <c r="B246" s="47"/>
      <c r="C246" s="47"/>
      <c r="D246" s="47"/>
      <c r="E246" s="47"/>
      <c r="F246" s="47"/>
    </row>
    <row r="247" spans="2:6" x14ac:dyDescent="0.15">
      <c r="B247" s="47"/>
      <c r="C247" s="47"/>
      <c r="D247" s="47"/>
      <c r="E247" s="47"/>
      <c r="F247" s="47"/>
    </row>
    <row r="248" spans="2:6" x14ac:dyDescent="0.15">
      <c r="B248" s="47"/>
      <c r="C248" s="47"/>
      <c r="D248" s="47"/>
      <c r="E248" s="47"/>
      <c r="F248" s="47"/>
    </row>
    <row r="249" spans="2:6" x14ac:dyDescent="0.15">
      <c r="B249" s="47">
        <v>3</v>
      </c>
      <c r="C249" s="47" t="s">
        <v>122</v>
      </c>
      <c r="D249" s="47" t="s">
        <v>1104</v>
      </c>
      <c r="E249" s="47" t="s">
        <v>481</v>
      </c>
      <c r="F249" s="47">
        <v>270</v>
      </c>
    </row>
    <row r="250" spans="2:6" x14ac:dyDescent="0.15">
      <c r="B250" s="47">
        <v>3</v>
      </c>
      <c r="C250" s="47" t="s">
        <v>122</v>
      </c>
      <c r="D250" s="47" t="s">
        <v>1104</v>
      </c>
      <c r="E250" s="47" t="s">
        <v>482</v>
      </c>
      <c r="F250" s="47">
        <v>271</v>
      </c>
    </row>
    <row r="251" spans="2:6" x14ac:dyDescent="0.15">
      <c r="B251" s="47">
        <v>3</v>
      </c>
      <c r="C251" s="47" t="s">
        <v>122</v>
      </c>
      <c r="D251" s="47" t="s">
        <v>1104</v>
      </c>
      <c r="E251" s="47" t="s">
        <v>483</v>
      </c>
      <c r="F251" s="47">
        <v>272</v>
      </c>
    </row>
    <row r="252" spans="2:6" x14ac:dyDescent="0.15">
      <c r="B252" s="47">
        <v>3</v>
      </c>
      <c r="C252" s="47" t="s">
        <v>122</v>
      </c>
      <c r="D252" s="47" t="s">
        <v>1104</v>
      </c>
      <c r="E252" s="47" t="s">
        <v>484</v>
      </c>
      <c r="F252" s="47">
        <v>273</v>
      </c>
    </row>
    <row r="253" spans="2:6" x14ac:dyDescent="0.15">
      <c r="B253" s="47">
        <v>3</v>
      </c>
      <c r="C253" s="47" t="s">
        <v>122</v>
      </c>
      <c r="D253" s="47" t="s">
        <v>1104</v>
      </c>
      <c r="E253" s="47" t="s">
        <v>485</v>
      </c>
      <c r="F253" s="47">
        <v>274</v>
      </c>
    </row>
    <row r="254" spans="2:6" x14ac:dyDescent="0.15">
      <c r="B254" s="47">
        <v>3</v>
      </c>
      <c r="C254" s="47" t="s">
        <v>122</v>
      </c>
      <c r="D254" s="47" t="s">
        <v>1104</v>
      </c>
      <c r="E254" s="47" t="s">
        <v>486</v>
      </c>
      <c r="F254" s="47">
        <v>275</v>
      </c>
    </row>
    <row r="255" spans="2:6" x14ac:dyDescent="0.15">
      <c r="B255" s="47">
        <v>3</v>
      </c>
      <c r="C255" s="47" t="s">
        <v>122</v>
      </c>
      <c r="D255" s="47" t="s">
        <v>1104</v>
      </c>
      <c r="E255" s="47" t="s">
        <v>487</v>
      </c>
      <c r="F255" s="47">
        <v>276</v>
      </c>
    </row>
    <row r="256" spans="2:6" x14ac:dyDescent="0.15">
      <c r="B256" s="47">
        <v>3</v>
      </c>
      <c r="C256" s="47" t="s">
        <v>122</v>
      </c>
      <c r="D256" s="47" t="s">
        <v>1104</v>
      </c>
      <c r="E256" s="47" t="s">
        <v>488</v>
      </c>
      <c r="F256" s="47">
        <v>277</v>
      </c>
    </row>
    <row r="257" spans="2:6" x14ac:dyDescent="0.15">
      <c r="B257" s="47">
        <v>3</v>
      </c>
      <c r="C257" s="47" t="s">
        <v>122</v>
      </c>
      <c r="D257" s="47" t="s">
        <v>1104</v>
      </c>
      <c r="E257" s="47" t="s">
        <v>489</v>
      </c>
      <c r="F257" s="47">
        <v>278</v>
      </c>
    </row>
    <row r="258" spans="2:6" x14ac:dyDescent="0.15">
      <c r="B258" s="47">
        <v>3</v>
      </c>
      <c r="C258" s="47" t="s">
        <v>122</v>
      </c>
      <c r="D258" s="47" t="s">
        <v>1104</v>
      </c>
      <c r="E258" s="47" t="s">
        <v>490</v>
      </c>
      <c r="F258" s="47">
        <v>279</v>
      </c>
    </row>
    <row r="259" spans="2:6" x14ac:dyDescent="0.15">
      <c r="B259" s="47">
        <v>3</v>
      </c>
      <c r="C259" s="47" t="s">
        <v>122</v>
      </c>
      <c r="D259" s="47" t="s">
        <v>1104</v>
      </c>
      <c r="E259" s="47" t="s">
        <v>491</v>
      </c>
      <c r="F259" s="47">
        <v>280</v>
      </c>
    </row>
    <row r="260" spans="2:6" x14ac:dyDescent="0.15">
      <c r="B260" s="47">
        <v>3</v>
      </c>
      <c r="C260" s="47" t="s">
        <v>122</v>
      </c>
      <c r="D260" s="47" t="s">
        <v>1104</v>
      </c>
      <c r="E260" s="47" t="s">
        <v>1122</v>
      </c>
      <c r="F260" s="47">
        <v>281</v>
      </c>
    </row>
    <row r="261" spans="2:6" x14ac:dyDescent="0.15">
      <c r="B261" s="47">
        <v>3</v>
      </c>
      <c r="C261" s="47" t="s">
        <v>122</v>
      </c>
      <c r="D261" s="47" t="s">
        <v>1104</v>
      </c>
      <c r="E261" s="47" t="s">
        <v>492</v>
      </c>
      <c r="F261" s="47">
        <v>282</v>
      </c>
    </row>
    <row r="262" spans="2:6" x14ac:dyDescent="0.15">
      <c r="B262" s="47">
        <v>3</v>
      </c>
      <c r="C262" s="47" t="s">
        <v>122</v>
      </c>
      <c r="D262" s="47" t="s">
        <v>1104</v>
      </c>
      <c r="E262" s="47" t="s">
        <v>493</v>
      </c>
      <c r="F262" s="47">
        <v>283</v>
      </c>
    </row>
    <row r="263" spans="2:6" x14ac:dyDescent="0.15">
      <c r="B263" s="47">
        <v>3</v>
      </c>
      <c r="C263" s="47" t="s">
        <v>122</v>
      </c>
      <c r="D263" s="47" t="s">
        <v>1104</v>
      </c>
      <c r="E263" s="47" t="s">
        <v>494</v>
      </c>
      <c r="F263" s="47">
        <v>284</v>
      </c>
    </row>
    <row r="264" spans="2:6" x14ac:dyDescent="0.15">
      <c r="B264" s="47">
        <v>3</v>
      </c>
      <c r="C264" s="47" t="s">
        <v>122</v>
      </c>
      <c r="D264" s="47" t="s">
        <v>1104</v>
      </c>
      <c r="E264" s="47" t="s">
        <v>1103</v>
      </c>
      <c r="F264" s="47">
        <v>285</v>
      </c>
    </row>
    <row r="265" spans="2:6" x14ac:dyDescent="0.15">
      <c r="B265" s="47"/>
      <c r="C265" s="47"/>
      <c r="D265" s="47"/>
      <c r="E265" s="47"/>
      <c r="F265" s="47"/>
    </row>
    <row r="266" spans="2:6" x14ac:dyDescent="0.15">
      <c r="B266" s="47"/>
      <c r="C266" s="47"/>
      <c r="D266" s="47"/>
      <c r="E266" s="47"/>
      <c r="F266" s="47"/>
    </row>
    <row r="267" spans="2:6" x14ac:dyDescent="0.15">
      <c r="B267" s="47">
        <v>4</v>
      </c>
      <c r="C267" s="47" t="s">
        <v>122</v>
      </c>
      <c r="D267" s="47" t="s">
        <v>495</v>
      </c>
      <c r="E267" s="47" t="s">
        <v>496</v>
      </c>
      <c r="F267" s="47">
        <v>287</v>
      </c>
    </row>
    <row r="268" spans="2:6" x14ac:dyDescent="0.15">
      <c r="B268" s="47">
        <v>4</v>
      </c>
      <c r="C268" s="47" t="s">
        <v>122</v>
      </c>
      <c r="D268" s="47" t="s">
        <v>495</v>
      </c>
      <c r="E268" s="47" t="s">
        <v>497</v>
      </c>
      <c r="F268" s="47">
        <v>288</v>
      </c>
    </row>
    <row r="269" spans="2:6" x14ac:dyDescent="0.15">
      <c r="B269" s="47">
        <v>4</v>
      </c>
      <c r="C269" s="47" t="s">
        <v>122</v>
      </c>
      <c r="D269" s="47" t="s">
        <v>495</v>
      </c>
      <c r="E269" s="47" t="s">
        <v>498</v>
      </c>
      <c r="F269" s="47">
        <v>289</v>
      </c>
    </row>
    <row r="270" spans="2:6" x14ac:dyDescent="0.15">
      <c r="B270" s="47">
        <v>4</v>
      </c>
      <c r="C270" s="47" t="s">
        <v>122</v>
      </c>
      <c r="D270" s="47" t="s">
        <v>495</v>
      </c>
      <c r="E270" s="47" t="s">
        <v>499</v>
      </c>
      <c r="F270" s="47">
        <v>290</v>
      </c>
    </row>
    <row r="271" spans="2:6" x14ac:dyDescent="0.15">
      <c r="B271" s="47">
        <v>4</v>
      </c>
      <c r="C271" s="47" t="s">
        <v>122</v>
      </c>
      <c r="D271" s="47" t="s">
        <v>495</v>
      </c>
      <c r="E271" s="47" t="s">
        <v>500</v>
      </c>
      <c r="F271" s="47">
        <v>291</v>
      </c>
    </row>
    <row r="272" spans="2:6" x14ac:dyDescent="0.15">
      <c r="B272" s="47">
        <v>4</v>
      </c>
      <c r="C272" s="47" t="s">
        <v>122</v>
      </c>
      <c r="D272" s="47" t="s">
        <v>495</v>
      </c>
      <c r="E272" s="47" t="s">
        <v>501</v>
      </c>
      <c r="F272" s="47">
        <v>292</v>
      </c>
    </row>
    <row r="273" spans="2:6" x14ac:dyDescent="0.15">
      <c r="B273" s="47">
        <v>4</v>
      </c>
      <c r="C273" s="47" t="s">
        <v>122</v>
      </c>
      <c r="D273" s="47" t="s">
        <v>495</v>
      </c>
      <c r="E273" s="47" t="s">
        <v>502</v>
      </c>
      <c r="F273" s="47">
        <v>293</v>
      </c>
    </row>
    <row r="274" spans="2:6" x14ac:dyDescent="0.15">
      <c r="B274" s="47">
        <v>4</v>
      </c>
      <c r="C274" s="47" t="s">
        <v>122</v>
      </c>
      <c r="D274" s="47" t="s">
        <v>495</v>
      </c>
      <c r="E274" s="47" t="s">
        <v>503</v>
      </c>
      <c r="F274" s="47">
        <v>294</v>
      </c>
    </row>
    <row r="275" spans="2:6" x14ac:dyDescent="0.15">
      <c r="B275" s="47">
        <v>4</v>
      </c>
      <c r="C275" s="47" t="s">
        <v>122</v>
      </c>
      <c r="D275" s="47" t="s">
        <v>495</v>
      </c>
      <c r="E275" s="47" t="s">
        <v>504</v>
      </c>
      <c r="F275" s="47">
        <v>295</v>
      </c>
    </row>
    <row r="276" spans="2:6" x14ac:dyDescent="0.15">
      <c r="B276" s="47">
        <v>4</v>
      </c>
      <c r="C276" s="47" t="s">
        <v>122</v>
      </c>
      <c r="D276" s="47" t="s">
        <v>495</v>
      </c>
      <c r="E276" s="47" t="s">
        <v>505</v>
      </c>
      <c r="F276" s="47">
        <v>296</v>
      </c>
    </row>
    <row r="277" spans="2:6" x14ac:dyDescent="0.15">
      <c r="B277" s="47">
        <v>4</v>
      </c>
      <c r="C277" s="47" t="s">
        <v>122</v>
      </c>
      <c r="D277" s="47" t="s">
        <v>495</v>
      </c>
      <c r="E277" s="47" t="s">
        <v>506</v>
      </c>
      <c r="F277" s="47">
        <v>297</v>
      </c>
    </row>
    <row r="278" spans="2:6" x14ac:dyDescent="0.15">
      <c r="B278" s="47">
        <v>4</v>
      </c>
      <c r="C278" s="47" t="s">
        <v>122</v>
      </c>
      <c r="D278" s="47" t="s">
        <v>495</v>
      </c>
      <c r="E278" s="47" t="s">
        <v>507</v>
      </c>
      <c r="F278" s="47">
        <v>298</v>
      </c>
    </row>
    <row r="279" spans="2:6" x14ac:dyDescent="0.15">
      <c r="B279" s="47">
        <v>4</v>
      </c>
      <c r="C279" s="47" t="s">
        <v>122</v>
      </c>
      <c r="D279" s="47" t="s">
        <v>495</v>
      </c>
      <c r="E279" s="47" t="s">
        <v>508</v>
      </c>
      <c r="F279" s="47">
        <v>299</v>
      </c>
    </row>
    <row r="280" spans="2:6" x14ac:dyDescent="0.15">
      <c r="B280" s="47">
        <v>4</v>
      </c>
      <c r="C280" s="47" t="s">
        <v>122</v>
      </c>
      <c r="D280" s="47" t="s">
        <v>495</v>
      </c>
      <c r="E280" s="47" t="s">
        <v>509</v>
      </c>
      <c r="F280" s="47">
        <v>300</v>
      </c>
    </row>
    <row r="281" spans="2:6" x14ac:dyDescent="0.15">
      <c r="B281" s="47">
        <v>4</v>
      </c>
      <c r="C281" s="47" t="s">
        <v>122</v>
      </c>
      <c r="D281" s="47" t="s">
        <v>495</v>
      </c>
      <c r="E281" s="47" t="s">
        <v>510</v>
      </c>
      <c r="F281" s="47">
        <v>301</v>
      </c>
    </row>
    <row r="282" spans="2:6" x14ac:dyDescent="0.15">
      <c r="B282" s="47">
        <v>4</v>
      </c>
      <c r="C282" s="47" t="s">
        <v>122</v>
      </c>
      <c r="D282" s="47" t="s">
        <v>495</v>
      </c>
      <c r="E282" s="47" t="s">
        <v>511</v>
      </c>
      <c r="F282" s="47">
        <v>302</v>
      </c>
    </row>
    <row r="283" spans="2:6" x14ac:dyDescent="0.15">
      <c r="B283" s="47">
        <v>4</v>
      </c>
      <c r="C283" s="47" t="s">
        <v>122</v>
      </c>
      <c r="D283" s="47" t="s">
        <v>495</v>
      </c>
      <c r="E283" s="47" t="s">
        <v>512</v>
      </c>
      <c r="F283" s="47">
        <v>303</v>
      </c>
    </row>
    <row r="284" spans="2:6" x14ac:dyDescent="0.15">
      <c r="B284" s="47">
        <v>4</v>
      </c>
      <c r="C284" s="47" t="s">
        <v>122</v>
      </c>
      <c r="D284" s="47" t="s">
        <v>495</v>
      </c>
      <c r="E284" s="47" t="s">
        <v>513</v>
      </c>
      <c r="F284" s="47">
        <v>304</v>
      </c>
    </row>
    <row r="285" spans="2:6" x14ac:dyDescent="0.15">
      <c r="B285" s="47">
        <v>4</v>
      </c>
      <c r="C285" s="47" t="s">
        <v>122</v>
      </c>
      <c r="D285" s="47" t="s">
        <v>495</v>
      </c>
      <c r="E285" s="47" t="s">
        <v>514</v>
      </c>
      <c r="F285" s="47">
        <v>305</v>
      </c>
    </row>
    <row r="286" spans="2:6" x14ac:dyDescent="0.15">
      <c r="B286" s="47">
        <v>4</v>
      </c>
      <c r="C286" s="47" t="s">
        <v>122</v>
      </c>
      <c r="D286" s="47" t="s">
        <v>495</v>
      </c>
      <c r="E286" s="47" t="s">
        <v>515</v>
      </c>
      <c r="F286" s="47">
        <v>306</v>
      </c>
    </row>
    <row r="287" spans="2:6" x14ac:dyDescent="0.15">
      <c r="B287" s="47">
        <v>4</v>
      </c>
      <c r="C287" s="47" t="s">
        <v>122</v>
      </c>
      <c r="D287" s="47" t="s">
        <v>495</v>
      </c>
      <c r="E287" s="47" t="s">
        <v>516</v>
      </c>
      <c r="F287" s="47">
        <v>307</v>
      </c>
    </row>
    <row r="288" spans="2:6" x14ac:dyDescent="0.15">
      <c r="B288" s="47">
        <v>4</v>
      </c>
      <c r="C288" s="47" t="s">
        <v>122</v>
      </c>
      <c r="D288" s="47" t="s">
        <v>495</v>
      </c>
      <c r="E288" s="47" t="s">
        <v>517</v>
      </c>
      <c r="F288" s="47">
        <v>308</v>
      </c>
    </row>
    <row r="289" spans="2:6" x14ac:dyDescent="0.15">
      <c r="B289" s="47">
        <v>4</v>
      </c>
      <c r="C289" s="47" t="s">
        <v>122</v>
      </c>
      <c r="D289" s="47" t="s">
        <v>495</v>
      </c>
      <c r="E289" s="47" t="s">
        <v>518</v>
      </c>
      <c r="F289" s="47">
        <v>309</v>
      </c>
    </row>
    <row r="290" spans="2:6" x14ac:dyDescent="0.15">
      <c r="B290" s="47">
        <v>4</v>
      </c>
      <c r="C290" s="47" t="s">
        <v>122</v>
      </c>
      <c r="D290" s="47" t="s">
        <v>495</v>
      </c>
      <c r="E290" s="47" t="s">
        <v>519</v>
      </c>
      <c r="F290" s="47">
        <v>310</v>
      </c>
    </row>
    <row r="291" spans="2:6" x14ac:dyDescent="0.15">
      <c r="B291" s="47"/>
      <c r="C291" s="47"/>
      <c r="D291" s="47"/>
      <c r="E291" s="47"/>
      <c r="F291" s="47"/>
    </row>
    <row r="292" spans="2:6" x14ac:dyDescent="0.15">
      <c r="B292" s="47"/>
      <c r="C292" s="47"/>
      <c r="D292" s="47"/>
      <c r="E292" s="47"/>
      <c r="F292" s="47"/>
    </row>
    <row r="293" spans="2:6" x14ac:dyDescent="0.15">
      <c r="B293" s="47">
        <v>5</v>
      </c>
      <c r="C293" s="47" t="s">
        <v>133</v>
      </c>
      <c r="D293" s="47" t="s">
        <v>718</v>
      </c>
      <c r="E293" s="47" t="s">
        <v>719</v>
      </c>
      <c r="F293" s="47">
        <v>312</v>
      </c>
    </row>
    <row r="294" spans="2:6" x14ac:dyDescent="0.15">
      <c r="B294" s="47">
        <v>5</v>
      </c>
      <c r="C294" s="47" t="s">
        <v>133</v>
      </c>
      <c r="D294" s="47" t="s">
        <v>718</v>
      </c>
      <c r="E294" s="47" t="s">
        <v>720</v>
      </c>
      <c r="F294" s="47">
        <v>313</v>
      </c>
    </row>
    <row r="295" spans="2:6" x14ac:dyDescent="0.15">
      <c r="B295" s="47">
        <v>5</v>
      </c>
      <c r="C295" s="47" t="s">
        <v>133</v>
      </c>
      <c r="D295" s="47" t="s">
        <v>718</v>
      </c>
      <c r="E295" s="47" t="s">
        <v>721</v>
      </c>
      <c r="F295" s="47">
        <v>314</v>
      </c>
    </row>
    <row r="296" spans="2:6" x14ac:dyDescent="0.15">
      <c r="B296" s="47">
        <v>5</v>
      </c>
      <c r="C296" s="47" t="s">
        <v>133</v>
      </c>
      <c r="D296" s="47" t="s">
        <v>718</v>
      </c>
      <c r="E296" s="47" t="s">
        <v>722</v>
      </c>
      <c r="F296" s="47">
        <v>315</v>
      </c>
    </row>
    <row r="297" spans="2:6" x14ac:dyDescent="0.15">
      <c r="B297" s="47">
        <v>5</v>
      </c>
      <c r="C297" s="47" t="s">
        <v>133</v>
      </c>
      <c r="D297" s="47" t="s">
        <v>718</v>
      </c>
      <c r="E297" s="47" t="s">
        <v>723</v>
      </c>
      <c r="F297" s="47">
        <v>316</v>
      </c>
    </row>
    <row r="298" spans="2:6" x14ac:dyDescent="0.15">
      <c r="B298" s="47">
        <v>5</v>
      </c>
      <c r="C298" s="47" t="s">
        <v>133</v>
      </c>
      <c r="D298" s="47" t="s">
        <v>718</v>
      </c>
      <c r="E298" s="47" t="s">
        <v>724</v>
      </c>
      <c r="F298" s="47">
        <v>317</v>
      </c>
    </row>
    <row r="299" spans="2:6" x14ac:dyDescent="0.15">
      <c r="B299" s="47">
        <v>5</v>
      </c>
      <c r="C299" s="47" t="s">
        <v>133</v>
      </c>
      <c r="D299" s="47" t="s">
        <v>718</v>
      </c>
      <c r="E299" s="47" t="s">
        <v>725</v>
      </c>
      <c r="F299" s="47">
        <v>318</v>
      </c>
    </row>
    <row r="300" spans="2:6" x14ac:dyDescent="0.15">
      <c r="B300" s="47">
        <v>5</v>
      </c>
      <c r="C300" s="47" t="s">
        <v>133</v>
      </c>
      <c r="D300" s="47" t="s">
        <v>718</v>
      </c>
      <c r="E300" s="47" t="s">
        <v>726</v>
      </c>
      <c r="F300" s="47">
        <v>319</v>
      </c>
    </row>
    <row r="301" spans="2:6" x14ac:dyDescent="0.15">
      <c r="B301" s="47">
        <v>5</v>
      </c>
      <c r="C301" s="47" t="s">
        <v>133</v>
      </c>
      <c r="D301" s="47" t="s">
        <v>718</v>
      </c>
      <c r="E301" s="47" t="s">
        <v>727</v>
      </c>
      <c r="F301" s="47">
        <v>320</v>
      </c>
    </row>
    <row r="302" spans="2:6" x14ac:dyDescent="0.15">
      <c r="B302" s="47">
        <v>5</v>
      </c>
      <c r="C302" s="47" t="s">
        <v>133</v>
      </c>
      <c r="D302" s="47" t="s">
        <v>718</v>
      </c>
      <c r="E302" s="47" t="s">
        <v>728</v>
      </c>
      <c r="F302" s="47">
        <v>321</v>
      </c>
    </row>
    <row r="303" spans="2:6" x14ac:dyDescent="0.15">
      <c r="B303" s="47">
        <v>5</v>
      </c>
      <c r="C303" s="47" t="s">
        <v>133</v>
      </c>
      <c r="D303" s="47" t="s">
        <v>718</v>
      </c>
      <c r="E303" s="47" t="s">
        <v>729</v>
      </c>
      <c r="F303" s="47">
        <v>322</v>
      </c>
    </row>
    <row r="304" spans="2:6" x14ac:dyDescent="0.15">
      <c r="B304" s="47">
        <v>5</v>
      </c>
      <c r="C304" s="47" t="s">
        <v>133</v>
      </c>
      <c r="D304" s="47" t="s">
        <v>718</v>
      </c>
      <c r="E304" s="47" t="s">
        <v>718</v>
      </c>
      <c r="F304" s="47">
        <v>323</v>
      </c>
    </row>
    <row r="305" spans="2:6" x14ac:dyDescent="0.15">
      <c r="B305" s="47">
        <v>5</v>
      </c>
      <c r="C305" s="47" t="s">
        <v>133</v>
      </c>
      <c r="D305" s="47" t="s">
        <v>718</v>
      </c>
      <c r="E305" s="47" t="s">
        <v>730</v>
      </c>
      <c r="F305" s="47">
        <v>324</v>
      </c>
    </row>
    <row r="306" spans="2:6" x14ac:dyDescent="0.15">
      <c r="B306" s="47">
        <v>5</v>
      </c>
      <c r="C306" s="47" t="s">
        <v>133</v>
      </c>
      <c r="D306" s="47" t="s">
        <v>718</v>
      </c>
      <c r="E306" s="47" t="s">
        <v>731</v>
      </c>
      <c r="F306" s="47">
        <v>325</v>
      </c>
    </row>
    <row r="307" spans="2:6" x14ac:dyDescent="0.15">
      <c r="B307" s="47">
        <v>5</v>
      </c>
      <c r="C307" s="47" t="s">
        <v>133</v>
      </c>
      <c r="D307" s="47" t="s">
        <v>718</v>
      </c>
      <c r="E307" s="47" t="s">
        <v>732</v>
      </c>
      <c r="F307" s="47">
        <v>326</v>
      </c>
    </row>
    <row r="308" spans="2:6" x14ac:dyDescent="0.15">
      <c r="B308" s="47"/>
      <c r="C308" s="47"/>
      <c r="D308" s="47"/>
      <c r="E308" s="47"/>
      <c r="F308" s="47"/>
    </row>
    <row r="309" spans="2:6" x14ac:dyDescent="0.15">
      <c r="B309" s="47"/>
      <c r="C309" s="47"/>
      <c r="D309" s="47"/>
      <c r="E309" s="47"/>
      <c r="F309" s="47"/>
    </row>
    <row r="310" spans="2:6" x14ac:dyDescent="0.15">
      <c r="B310" s="47">
        <v>6</v>
      </c>
      <c r="C310" s="47" t="s">
        <v>133</v>
      </c>
      <c r="D310" s="47" t="s">
        <v>733</v>
      </c>
      <c r="E310" s="47" t="s">
        <v>734</v>
      </c>
      <c r="F310" s="47">
        <v>328</v>
      </c>
    </row>
    <row r="311" spans="2:6" x14ac:dyDescent="0.15">
      <c r="B311" s="47">
        <v>6</v>
      </c>
      <c r="C311" s="47" t="s">
        <v>133</v>
      </c>
      <c r="D311" s="47" t="s">
        <v>733</v>
      </c>
      <c r="E311" s="47" t="s">
        <v>735</v>
      </c>
      <c r="F311" s="47">
        <v>329</v>
      </c>
    </row>
    <row r="312" spans="2:6" x14ac:dyDescent="0.15">
      <c r="B312" s="47">
        <v>6</v>
      </c>
      <c r="C312" s="47" t="s">
        <v>133</v>
      </c>
      <c r="D312" s="47" t="s">
        <v>733</v>
      </c>
      <c r="E312" s="47" t="s">
        <v>736</v>
      </c>
      <c r="F312" s="47">
        <v>330</v>
      </c>
    </row>
    <row r="313" spans="2:6" x14ac:dyDescent="0.15">
      <c r="B313" s="47">
        <v>6</v>
      </c>
      <c r="C313" s="47" t="s">
        <v>133</v>
      </c>
      <c r="D313" s="47" t="s">
        <v>733</v>
      </c>
      <c r="E313" s="47" t="s">
        <v>737</v>
      </c>
      <c r="F313" s="47">
        <v>331</v>
      </c>
    </row>
    <row r="314" spans="2:6" x14ac:dyDescent="0.15">
      <c r="B314" s="47">
        <v>6</v>
      </c>
      <c r="C314" s="47" t="s">
        <v>133</v>
      </c>
      <c r="D314" s="47" t="s">
        <v>733</v>
      </c>
      <c r="E314" s="47" t="s">
        <v>738</v>
      </c>
      <c r="F314" s="47">
        <v>332</v>
      </c>
    </row>
    <row r="315" spans="2:6" x14ac:dyDescent="0.15">
      <c r="B315" s="47">
        <v>6</v>
      </c>
      <c r="C315" s="47" t="s">
        <v>133</v>
      </c>
      <c r="D315" s="47" t="s">
        <v>733</v>
      </c>
      <c r="E315" s="47" t="s">
        <v>739</v>
      </c>
      <c r="F315" s="47">
        <v>333</v>
      </c>
    </row>
    <row r="316" spans="2:6" x14ac:dyDescent="0.15">
      <c r="B316" s="47">
        <v>6</v>
      </c>
      <c r="C316" s="47" t="s">
        <v>133</v>
      </c>
      <c r="D316" s="47" t="s">
        <v>733</v>
      </c>
      <c r="E316" s="47" t="s">
        <v>740</v>
      </c>
      <c r="F316" s="47">
        <v>334</v>
      </c>
    </row>
    <row r="317" spans="2:6" x14ac:dyDescent="0.15">
      <c r="B317" s="47">
        <v>6</v>
      </c>
      <c r="C317" s="47" t="s">
        <v>133</v>
      </c>
      <c r="D317" s="47" t="s">
        <v>733</v>
      </c>
      <c r="E317" s="47" t="s">
        <v>741</v>
      </c>
      <c r="F317" s="47">
        <v>335</v>
      </c>
    </row>
    <row r="318" spans="2:6" x14ac:dyDescent="0.15">
      <c r="B318" s="47">
        <v>6</v>
      </c>
      <c r="C318" s="47" t="s">
        <v>133</v>
      </c>
      <c r="D318" s="47" t="s">
        <v>733</v>
      </c>
      <c r="E318" s="47" t="s">
        <v>742</v>
      </c>
      <c r="F318" s="47">
        <v>336</v>
      </c>
    </row>
    <row r="319" spans="2:6" x14ac:dyDescent="0.15">
      <c r="B319" s="47">
        <v>6</v>
      </c>
      <c r="C319" s="47" t="s">
        <v>133</v>
      </c>
      <c r="D319" s="47" t="s">
        <v>733</v>
      </c>
      <c r="E319" s="47" t="s">
        <v>743</v>
      </c>
      <c r="F319" s="47">
        <v>337</v>
      </c>
    </row>
    <row r="320" spans="2:6" x14ac:dyDescent="0.15">
      <c r="B320" s="47">
        <v>6</v>
      </c>
      <c r="C320" s="47" t="s">
        <v>133</v>
      </c>
      <c r="D320" s="47" t="s">
        <v>733</v>
      </c>
      <c r="E320" s="47" t="s">
        <v>744</v>
      </c>
      <c r="F320" s="47">
        <v>338</v>
      </c>
    </row>
    <row r="321" spans="2:6" x14ac:dyDescent="0.15">
      <c r="B321" s="47">
        <v>6</v>
      </c>
      <c r="C321" s="47" t="s">
        <v>133</v>
      </c>
      <c r="D321" s="47" t="s">
        <v>733</v>
      </c>
      <c r="E321" s="47" t="s">
        <v>745</v>
      </c>
      <c r="F321" s="47">
        <v>339</v>
      </c>
    </row>
    <row r="322" spans="2:6" x14ac:dyDescent="0.15">
      <c r="B322" s="47">
        <v>6</v>
      </c>
      <c r="C322" s="47" t="s">
        <v>133</v>
      </c>
      <c r="D322" s="47" t="s">
        <v>733</v>
      </c>
      <c r="E322" s="47" t="s">
        <v>746</v>
      </c>
      <c r="F322" s="47">
        <v>340</v>
      </c>
    </row>
    <row r="323" spans="2:6" x14ac:dyDescent="0.15">
      <c r="B323" s="47">
        <v>6</v>
      </c>
      <c r="C323" s="47" t="s">
        <v>133</v>
      </c>
      <c r="D323" s="47" t="s">
        <v>733</v>
      </c>
      <c r="E323" s="47" t="s">
        <v>747</v>
      </c>
      <c r="F323" s="47">
        <v>341</v>
      </c>
    </row>
    <row r="324" spans="2:6" x14ac:dyDescent="0.15">
      <c r="B324" s="47">
        <v>6</v>
      </c>
      <c r="C324" s="47" t="s">
        <v>133</v>
      </c>
      <c r="D324" s="47" t="s">
        <v>733</v>
      </c>
      <c r="E324" s="47" t="s">
        <v>748</v>
      </c>
      <c r="F324" s="47">
        <v>342</v>
      </c>
    </row>
    <row r="325" spans="2:6" x14ac:dyDescent="0.15">
      <c r="B325" s="47">
        <v>6</v>
      </c>
      <c r="C325" s="47" t="s">
        <v>133</v>
      </c>
      <c r="D325" s="47" t="s">
        <v>733</v>
      </c>
      <c r="E325" s="47" t="s">
        <v>749</v>
      </c>
      <c r="F325" s="47">
        <v>343</v>
      </c>
    </row>
    <row r="326" spans="2:6" x14ac:dyDescent="0.15">
      <c r="B326" s="47">
        <v>6</v>
      </c>
      <c r="C326" s="47" t="s">
        <v>133</v>
      </c>
      <c r="D326" s="47" t="s">
        <v>733</v>
      </c>
      <c r="E326" s="47" t="s">
        <v>750</v>
      </c>
      <c r="F326" s="47">
        <v>344</v>
      </c>
    </row>
    <row r="327" spans="2:6" x14ac:dyDescent="0.15">
      <c r="B327" s="47">
        <v>6</v>
      </c>
      <c r="C327" s="47" t="s">
        <v>133</v>
      </c>
      <c r="D327" s="47" t="s">
        <v>733</v>
      </c>
      <c r="E327" s="47" t="s">
        <v>751</v>
      </c>
      <c r="F327" s="47">
        <v>345</v>
      </c>
    </row>
    <row r="328" spans="2:6" x14ac:dyDescent="0.15">
      <c r="B328" s="47">
        <v>6</v>
      </c>
      <c r="C328" s="47" t="s">
        <v>133</v>
      </c>
      <c r="D328" s="47" t="s">
        <v>733</v>
      </c>
      <c r="E328" s="47" t="s">
        <v>752</v>
      </c>
      <c r="F328" s="47">
        <v>346</v>
      </c>
    </row>
    <row r="329" spans="2:6" x14ac:dyDescent="0.15">
      <c r="B329" s="47">
        <v>6</v>
      </c>
      <c r="C329" s="47" t="s">
        <v>133</v>
      </c>
      <c r="D329" s="47" t="s">
        <v>733</v>
      </c>
      <c r="E329" s="47" t="s">
        <v>753</v>
      </c>
      <c r="F329" s="47">
        <v>347</v>
      </c>
    </row>
    <row r="330" spans="2:6" x14ac:dyDescent="0.15">
      <c r="B330" s="47">
        <v>6</v>
      </c>
      <c r="C330" s="47" t="s">
        <v>133</v>
      </c>
      <c r="D330" s="47" t="s">
        <v>733</v>
      </c>
      <c r="E330" s="47" t="s">
        <v>754</v>
      </c>
      <c r="F330" s="47">
        <v>348</v>
      </c>
    </row>
    <row r="331" spans="2:6" x14ac:dyDescent="0.15">
      <c r="B331" s="47">
        <v>6</v>
      </c>
      <c r="C331" s="47" t="s">
        <v>133</v>
      </c>
      <c r="D331" s="47" t="s">
        <v>733</v>
      </c>
      <c r="E331" s="47" t="s">
        <v>755</v>
      </c>
      <c r="F331" s="47">
        <v>349</v>
      </c>
    </row>
    <row r="332" spans="2:6" x14ac:dyDescent="0.15">
      <c r="B332" s="47">
        <v>6</v>
      </c>
      <c r="C332" s="47" t="s">
        <v>133</v>
      </c>
      <c r="D332" s="47" t="s">
        <v>733</v>
      </c>
      <c r="E332" s="47" t="s">
        <v>756</v>
      </c>
      <c r="F332" s="47">
        <v>350</v>
      </c>
    </row>
    <row r="333" spans="2:6" x14ac:dyDescent="0.15">
      <c r="B333" s="47">
        <v>6</v>
      </c>
      <c r="C333" s="47" t="s">
        <v>133</v>
      </c>
      <c r="D333" s="47" t="s">
        <v>733</v>
      </c>
      <c r="E333" s="47" t="s">
        <v>757</v>
      </c>
      <c r="F333" s="47">
        <v>351</v>
      </c>
    </row>
    <row r="334" spans="2:6" x14ac:dyDescent="0.15">
      <c r="B334" s="47">
        <v>6</v>
      </c>
      <c r="C334" s="47" t="s">
        <v>133</v>
      </c>
      <c r="D334" s="47" t="s">
        <v>733</v>
      </c>
      <c r="E334" s="47" t="s">
        <v>758</v>
      </c>
      <c r="F334" s="47">
        <v>352</v>
      </c>
    </row>
    <row r="335" spans="2:6" x14ac:dyDescent="0.15">
      <c r="B335" s="47">
        <v>6</v>
      </c>
      <c r="C335" s="47" t="s">
        <v>133</v>
      </c>
      <c r="D335" s="47" t="s">
        <v>733</v>
      </c>
      <c r="E335" s="47" t="s">
        <v>759</v>
      </c>
      <c r="F335" s="47">
        <v>353</v>
      </c>
    </row>
    <row r="336" spans="2:6" x14ac:dyDescent="0.15">
      <c r="B336" s="47">
        <v>6</v>
      </c>
      <c r="C336" s="47" t="s">
        <v>133</v>
      </c>
      <c r="D336" s="47" t="s">
        <v>733</v>
      </c>
      <c r="E336" s="47" t="s">
        <v>760</v>
      </c>
      <c r="F336" s="47">
        <v>354</v>
      </c>
    </row>
    <row r="337" spans="2:6" x14ac:dyDescent="0.15">
      <c r="B337" s="47">
        <v>6</v>
      </c>
      <c r="C337" s="47" t="s">
        <v>133</v>
      </c>
      <c r="D337" s="47" t="s">
        <v>733</v>
      </c>
      <c r="E337" s="47" t="s">
        <v>1105</v>
      </c>
      <c r="F337" s="47">
        <v>355</v>
      </c>
    </row>
    <row r="338" spans="2:6" x14ac:dyDescent="0.15">
      <c r="B338" s="47"/>
      <c r="C338" s="47"/>
      <c r="D338" s="47"/>
      <c r="E338" s="47"/>
      <c r="F338" s="47"/>
    </row>
    <row r="339" spans="2:6" x14ac:dyDescent="0.15">
      <c r="B339" s="47"/>
      <c r="C339" s="47"/>
      <c r="D339" s="47"/>
      <c r="E339" s="47"/>
      <c r="F339" s="47"/>
    </row>
    <row r="340" spans="2:6" x14ac:dyDescent="0.15">
      <c r="B340" s="47">
        <v>7</v>
      </c>
      <c r="C340" s="47" t="s">
        <v>133</v>
      </c>
      <c r="D340" s="47" t="s">
        <v>1021</v>
      </c>
      <c r="E340" s="47" t="s">
        <v>650</v>
      </c>
      <c r="F340" s="47">
        <v>357</v>
      </c>
    </row>
    <row r="341" spans="2:6" x14ac:dyDescent="0.15">
      <c r="B341" s="47">
        <v>7</v>
      </c>
      <c r="C341" s="47" t="s">
        <v>133</v>
      </c>
      <c r="D341" s="47" t="s">
        <v>1021</v>
      </c>
      <c r="E341" s="47" t="s">
        <v>651</v>
      </c>
      <c r="F341" s="47">
        <v>358</v>
      </c>
    </row>
    <row r="342" spans="2:6" x14ac:dyDescent="0.15">
      <c r="B342" s="47">
        <v>7</v>
      </c>
      <c r="C342" s="47" t="s">
        <v>133</v>
      </c>
      <c r="D342" s="47" t="s">
        <v>1021</v>
      </c>
      <c r="E342" s="47" t="s">
        <v>652</v>
      </c>
      <c r="F342" s="47">
        <v>359</v>
      </c>
    </row>
    <row r="343" spans="2:6" x14ac:dyDescent="0.15">
      <c r="B343" s="47">
        <v>7</v>
      </c>
      <c r="C343" s="47" t="s">
        <v>133</v>
      </c>
      <c r="D343" s="47" t="s">
        <v>1021</v>
      </c>
      <c r="E343" s="47" t="s">
        <v>653</v>
      </c>
      <c r="F343" s="47">
        <v>360</v>
      </c>
    </row>
    <row r="344" spans="2:6" x14ac:dyDescent="0.15">
      <c r="B344" s="47">
        <v>7</v>
      </c>
      <c r="C344" s="47" t="s">
        <v>133</v>
      </c>
      <c r="D344" s="47" t="s">
        <v>1021</v>
      </c>
      <c r="E344" s="47" t="s">
        <v>654</v>
      </c>
      <c r="F344" s="47">
        <v>361</v>
      </c>
    </row>
    <row r="345" spans="2:6" x14ac:dyDescent="0.15">
      <c r="B345" s="47">
        <v>7</v>
      </c>
      <c r="C345" s="47" t="s">
        <v>133</v>
      </c>
      <c r="D345" s="47" t="s">
        <v>1021</v>
      </c>
      <c r="E345" s="47" t="s">
        <v>655</v>
      </c>
      <c r="F345" s="47">
        <v>362</v>
      </c>
    </row>
    <row r="346" spans="2:6" x14ac:dyDescent="0.15">
      <c r="B346" s="47">
        <v>7</v>
      </c>
      <c r="C346" s="47" t="s">
        <v>133</v>
      </c>
      <c r="D346" s="47" t="s">
        <v>1021</v>
      </c>
      <c r="E346" s="47" t="s">
        <v>656</v>
      </c>
      <c r="F346" s="47">
        <v>363</v>
      </c>
    </row>
    <row r="347" spans="2:6" x14ac:dyDescent="0.15">
      <c r="B347" s="47">
        <v>7</v>
      </c>
      <c r="C347" s="47" t="s">
        <v>133</v>
      </c>
      <c r="D347" s="47" t="s">
        <v>1021</v>
      </c>
      <c r="E347" s="47" t="s">
        <v>657</v>
      </c>
      <c r="F347" s="47">
        <v>364</v>
      </c>
    </row>
    <row r="348" spans="2:6" x14ac:dyDescent="0.15">
      <c r="B348" s="47">
        <v>7</v>
      </c>
      <c r="C348" s="47" t="s">
        <v>133</v>
      </c>
      <c r="D348" s="47" t="s">
        <v>1021</v>
      </c>
      <c r="E348" s="47" t="s">
        <v>658</v>
      </c>
      <c r="F348" s="47">
        <v>365</v>
      </c>
    </row>
    <row r="349" spans="2:6" x14ac:dyDescent="0.15">
      <c r="B349" s="47">
        <v>7</v>
      </c>
      <c r="C349" s="47" t="s">
        <v>133</v>
      </c>
      <c r="D349" s="47" t="s">
        <v>1021</v>
      </c>
      <c r="E349" s="47" t="s">
        <v>659</v>
      </c>
      <c r="F349" s="47">
        <v>366</v>
      </c>
    </row>
    <row r="350" spans="2:6" x14ac:dyDescent="0.15">
      <c r="B350" s="47">
        <v>7</v>
      </c>
      <c r="C350" s="47" t="s">
        <v>133</v>
      </c>
      <c r="D350" s="47" t="s">
        <v>1021</v>
      </c>
      <c r="E350" s="47" t="s">
        <v>1020</v>
      </c>
      <c r="F350" s="47">
        <v>367</v>
      </c>
    </row>
    <row r="351" spans="2:6" x14ac:dyDescent="0.15">
      <c r="B351" s="47">
        <v>7</v>
      </c>
      <c r="C351" s="47" t="s">
        <v>133</v>
      </c>
      <c r="D351" s="47" t="s">
        <v>1021</v>
      </c>
      <c r="E351" s="47" t="s">
        <v>660</v>
      </c>
      <c r="F351" s="47">
        <v>368</v>
      </c>
    </row>
    <row r="352" spans="2:6" x14ac:dyDescent="0.15">
      <c r="B352" s="47">
        <v>7</v>
      </c>
      <c r="C352" s="47" t="s">
        <v>133</v>
      </c>
      <c r="D352" s="47" t="s">
        <v>1021</v>
      </c>
      <c r="E352" s="47" t="s">
        <v>661</v>
      </c>
      <c r="F352" s="47">
        <v>369</v>
      </c>
    </row>
    <row r="353" spans="2:6" x14ac:dyDescent="0.15">
      <c r="B353" s="47">
        <v>7</v>
      </c>
      <c r="C353" s="47" t="s">
        <v>133</v>
      </c>
      <c r="D353" s="47" t="s">
        <v>1021</v>
      </c>
      <c r="E353" s="47" t="s">
        <v>662</v>
      </c>
      <c r="F353" s="47">
        <v>370</v>
      </c>
    </row>
    <row r="354" spans="2:6" x14ac:dyDescent="0.15">
      <c r="B354" s="47">
        <v>7</v>
      </c>
      <c r="C354" s="47" t="s">
        <v>133</v>
      </c>
      <c r="D354" s="47" t="s">
        <v>1021</v>
      </c>
      <c r="E354" s="47" t="s">
        <v>663</v>
      </c>
      <c r="F354" s="47">
        <v>371</v>
      </c>
    </row>
    <row r="355" spans="2:6" x14ac:dyDescent="0.15">
      <c r="B355" s="47">
        <v>7</v>
      </c>
      <c r="C355" s="47" t="s">
        <v>133</v>
      </c>
      <c r="D355" s="47" t="s">
        <v>1021</v>
      </c>
      <c r="E355" s="47" t="s">
        <v>664</v>
      </c>
      <c r="F355" s="47">
        <v>372</v>
      </c>
    </row>
    <row r="356" spans="2:6" x14ac:dyDescent="0.15">
      <c r="B356" s="47">
        <v>7</v>
      </c>
      <c r="C356" s="47" t="s">
        <v>133</v>
      </c>
      <c r="D356" s="47" t="s">
        <v>1021</v>
      </c>
      <c r="E356" s="47" t="s">
        <v>665</v>
      </c>
      <c r="F356" s="47">
        <v>373</v>
      </c>
    </row>
    <row r="357" spans="2:6" x14ac:dyDescent="0.15">
      <c r="B357" s="47">
        <v>7</v>
      </c>
      <c r="C357" s="47" t="s">
        <v>133</v>
      </c>
      <c r="D357" s="47" t="s">
        <v>1021</v>
      </c>
      <c r="E357" s="47" t="s">
        <v>666</v>
      </c>
      <c r="F357" s="47">
        <v>374</v>
      </c>
    </row>
    <row r="358" spans="2:6" x14ac:dyDescent="0.15">
      <c r="B358" s="47">
        <v>7</v>
      </c>
      <c r="C358" s="47" t="s">
        <v>133</v>
      </c>
      <c r="D358" s="47" t="s">
        <v>1021</v>
      </c>
      <c r="E358" s="47" t="s">
        <v>667</v>
      </c>
      <c r="F358" s="47">
        <v>375</v>
      </c>
    </row>
    <row r="359" spans="2:6" x14ac:dyDescent="0.15">
      <c r="B359" s="47">
        <v>7</v>
      </c>
      <c r="C359" s="47" t="s">
        <v>133</v>
      </c>
      <c r="D359" s="47" t="s">
        <v>1021</v>
      </c>
      <c r="E359" s="47" t="s">
        <v>668</v>
      </c>
      <c r="F359" s="47">
        <v>376</v>
      </c>
    </row>
    <row r="360" spans="2:6" x14ac:dyDescent="0.15">
      <c r="B360" s="47">
        <v>7</v>
      </c>
      <c r="C360" s="47" t="s">
        <v>133</v>
      </c>
      <c r="D360" s="47" t="s">
        <v>1021</v>
      </c>
      <c r="E360" s="47" t="s">
        <v>669</v>
      </c>
      <c r="F360" s="47">
        <v>377</v>
      </c>
    </row>
    <row r="361" spans="2:6" x14ac:dyDescent="0.15">
      <c r="B361" s="47">
        <v>7</v>
      </c>
      <c r="C361" s="47" t="s">
        <v>133</v>
      </c>
      <c r="D361" s="47" t="s">
        <v>1021</v>
      </c>
      <c r="E361" s="47" t="s">
        <v>670</v>
      </c>
      <c r="F361" s="47">
        <v>378</v>
      </c>
    </row>
    <row r="362" spans="2:6" x14ac:dyDescent="0.15">
      <c r="B362" s="47">
        <v>7</v>
      </c>
      <c r="C362" s="47" t="s">
        <v>133</v>
      </c>
      <c r="D362" s="47" t="s">
        <v>1021</v>
      </c>
      <c r="E362" s="47" t="s">
        <v>671</v>
      </c>
      <c r="F362" s="47">
        <v>379</v>
      </c>
    </row>
    <row r="363" spans="2:6" x14ac:dyDescent="0.15">
      <c r="B363" s="47">
        <v>7</v>
      </c>
      <c r="C363" s="47" t="s">
        <v>133</v>
      </c>
      <c r="D363" s="47" t="s">
        <v>1021</v>
      </c>
      <c r="E363" s="47" t="s">
        <v>672</v>
      </c>
      <c r="F363" s="47">
        <v>380</v>
      </c>
    </row>
    <row r="364" spans="2:6" x14ac:dyDescent="0.15">
      <c r="B364" s="47">
        <v>7</v>
      </c>
      <c r="C364" s="47" t="s">
        <v>133</v>
      </c>
      <c r="D364" s="47" t="s">
        <v>1021</v>
      </c>
      <c r="E364" s="47" t="s">
        <v>673</v>
      </c>
      <c r="F364" s="47">
        <v>381</v>
      </c>
    </row>
    <row r="365" spans="2:6" x14ac:dyDescent="0.15">
      <c r="B365" s="47">
        <v>7</v>
      </c>
      <c r="C365" s="47" t="s">
        <v>133</v>
      </c>
      <c r="D365" s="47" t="s">
        <v>1021</v>
      </c>
      <c r="E365" s="47" t="s">
        <v>674</v>
      </c>
      <c r="F365" s="47">
        <v>382</v>
      </c>
    </row>
    <row r="366" spans="2:6" x14ac:dyDescent="0.15">
      <c r="B366" s="47">
        <v>7</v>
      </c>
      <c r="C366" s="47" t="s">
        <v>133</v>
      </c>
      <c r="D366" s="47" t="s">
        <v>1021</v>
      </c>
      <c r="E366" s="47" t="s">
        <v>675</v>
      </c>
      <c r="F366" s="47">
        <v>383</v>
      </c>
    </row>
    <row r="367" spans="2:6" x14ac:dyDescent="0.15">
      <c r="B367" s="47">
        <v>7</v>
      </c>
      <c r="C367" s="47" t="s">
        <v>133</v>
      </c>
      <c r="D367" s="47" t="s">
        <v>1021</v>
      </c>
      <c r="E367" s="47" t="s">
        <v>676</v>
      </c>
      <c r="F367" s="47">
        <v>384</v>
      </c>
    </row>
    <row r="368" spans="2:6" x14ac:dyDescent="0.15">
      <c r="B368" s="47">
        <v>7</v>
      </c>
      <c r="C368" s="47" t="s">
        <v>133</v>
      </c>
      <c r="D368" s="47" t="s">
        <v>1021</v>
      </c>
      <c r="E368" s="47" t="s">
        <v>677</v>
      </c>
      <c r="F368" s="47">
        <v>385</v>
      </c>
    </row>
    <row r="369" spans="2:6" x14ac:dyDescent="0.15">
      <c r="B369" s="47">
        <v>7</v>
      </c>
      <c r="C369" s="47" t="s">
        <v>133</v>
      </c>
      <c r="D369" s="47" t="s">
        <v>1021</v>
      </c>
      <c r="E369" s="47" t="s">
        <v>1106</v>
      </c>
      <c r="F369" s="47">
        <v>386</v>
      </c>
    </row>
    <row r="370" spans="2:6" x14ac:dyDescent="0.15">
      <c r="B370" s="47"/>
      <c r="C370" s="47"/>
      <c r="D370" s="47"/>
      <c r="E370" s="47"/>
      <c r="F370" s="47"/>
    </row>
    <row r="371" spans="2:6" x14ac:dyDescent="0.15">
      <c r="B371" s="47"/>
      <c r="C371" s="47"/>
      <c r="D371" s="47"/>
      <c r="E371" s="47"/>
      <c r="F371" s="47"/>
    </row>
    <row r="372" spans="2:6" x14ac:dyDescent="0.15">
      <c r="B372" s="47">
        <v>8</v>
      </c>
      <c r="C372" s="47" t="s">
        <v>133</v>
      </c>
      <c r="D372" s="47" t="s">
        <v>1012</v>
      </c>
      <c r="E372" s="47" t="s">
        <v>678</v>
      </c>
      <c r="F372" s="47">
        <v>388</v>
      </c>
    </row>
    <row r="373" spans="2:6" x14ac:dyDescent="0.15">
      <c r="B373" s="47">
        <v>8</v>
      </c>
      <c r="C373" s="47" t="s">
        <v>133</v>
      </c>
      <c r="D373" s="47" t="s">
        <v>1012</v>
      </c>
      <c r="E373" s="47" t="s">
        <v>679</v>
      </c>
      <c r="F373" s="47">
        <v>389</v>
      </c>
    </row>
    <row r="374" spans="2:6" x14ac:dyDescent="0.15">
      <c r="B374" s="47">
        <v>8</v>
      </c>
      <c r="C374" s="47" t="s">
        <v>133</v>
      </c>
      <c r="D374" s="47" t="s">
        <v>1012</v>
      </c>
      <c r="E374" s="47" t="s">
        <v>680</v>
      </c>
      <c r="F374" s="47">
        <v>390</v>
      </c>
    </row>
    <row r="375" spans="2:6" x14ac:dyDescent="0.15">
      <c r="B375" s="47">
        <v>8</v>
      </c>
      <c r="C375" s="47" t="s">
        <v>133</v>
      </c>
      <c r="D375" s="47" t="s">
        <v>1012</v>
      </c>
      <c r="E375" s="47" t="s">
        <v>681</v>
      </c>
      <c r="F375" s="47">
        <v>391</v>
      </c>
    </row>
    <row r="376" spans="2:6" x14ac:dyDescent="0.15">
      <c r="B376" s="47">
        <v>8</v>
      </c>
      <c r="C376" s="47" t="s">
        <v>133</v>
      </c>
      <c r="D376" s="47" t="s">
        <v>1012</v>
      </c>
      <c r="E376" s="47" t="s">
        <v>682</v>
      </c>
      <c r="F376" s="47">
        <v>392</v>
      </c>
    </row>
    <row r="377" spans="2:6" x14ac:dyDescent="0.15">
      <c r="B377" s="47">
        <v>8</v>
      </c>
      <c r="C377" s="47" t="s">
        <v>133</v>
      </c>
      <c r="D377" s="47" t="s">
        <v>1012</v>
      </c>
      <c r="E377" s="47" t="s">
        <v>683</v>
      </c>
      <c r="F377" s="47">
        <v>393</v>
      </c>
    </row>
    <row r="378" spans="2:6" x14ac:dyDescent="0.15">
      <c r="B378" s="47">
        <v>8</v>
      </c>
      <c r="C378" s="47" t="s">
        <v>133</v>
      </c>
      <c r="D378" s="47" t="s">
        <v>1012</v>
      </c>
      <c r="E378" s="47" t="s">
        <v>684</v>
      </c>
      <c r="F378" s="47">
        <v>394</v>
      </c>
    </row>
    <row r="379" spans="2:6" x14ac:dyDescent="0.15">
      <c r="B379" s="47">
        <v>8</v>
      </c>
      <c r="C379" s="47" t="s">
        <v>133</v>
      </c>
      <c r="D379" s="47" t="s">
        <v>1012</v>
      </c>
      <c r="E379" s="47" t="s">
        <v>685</v>
      </c>
      <c r="F379" s="47">
        <v>395</v>
      </c>
    </row>
    <row r="380" spans="2:6" x14ac:dyDescent="0.15">
      <c r="B380" s="47">
        <v>8</v>
      </c>
      <c r="C380" s="47" t="s">
        <v>133</v>
      </c>
      <c r="D380" s="47" t="s">
        <v>1012</v>
      </c>
      <c r="E380" s="47" t="s">
        <v>686</v>
      </c>
      <c r="F380" s="47">
        <v>396</v>
      </c>
    </row>
    <row r="381" spans="2:6" x14ac:dyDescent="0.15">
      <c r="B381" s="47">
        <v>8</v>
      </c>
      <c r="C381" s="47" t="s">
        <v>133</v>
      </c>
      <c r="D381" s="47" t="s">
        <v>1012</v>
      </c>
      <c r="E381" s="47" t="s">
        <v>687</v>
      </c>
      <c r="F381" s="47">
        <v>397</v>
      </c>
    </row>
    <row r="382" spans="2:6" x14ac:dyDescent="0.15">
      <c r="B382" s="47">
        <v>8</v>
      </c>
      <c r="C382" s="47" t="s">
        <v>133</v>
      </c>
      <c r="D382" s="47" t="s">
        <v>1012</v>
      </c>
      <c r="E382" s="47" t="s">
        <v>707</v>
      </c>
      <c r="F382" s="47">
        <v>398</v>
      </c>
    </row>
    <row r="383" spans="2:6" x14ac:dyDescent="0.15">
      <c r="B383" s="47">
        <v>8</v>
      </c>
      <c r="C383" s="47" t="s">
        <v>133</v>
      </c>
      <c r="D383" s="47" t="s">
        <v>1012</v>
      </c>
      <c r="E383" s="47" t="s">
        <v>708</v>
      </c>
      <c r="F383" s="47">
        <v>399</v>
      </c>
    </row>
    <row r="384" spans="2:6" x14ac:dyDescent="0.15">
      <c r="B384" s="47">
        <v>8</v>
      </c>
      <c r="C384" s="47" t="s">
        <v>133</v>
      </c>
      <c r="D384" s="47" t="s">
        <v>1012</v>
      </c>
      <c r="E384" s="47" t="s">
        <v>709</v>
      </c>
      <c r="F384" s="47">
        <v>400</v>
      </c>
    </row>
    <row r="385" spans="2:6" x14ac:dyDescent="0.15">
      <c r="B385" s="47">
        <v>8</v>
      </c>
      <c r="C385" s="47" t="s">
        <v>133</v>
      </c>
      <c r="D385" s="47" t="s">
        <v>1012</v>
      </c>
      <c r="E385" s="47" t="s">
        <v>710</v>
      </c>
      <c r="F385" s="47">
        <v>401</v>
      </c>
    </row>
    <row r="386" spans="2:6" x14ac:dyDescent="0.15">
      <c r="B386" s="47">
        <v>8</v>
      </c>
      <c r="C386" s="47" t="s">
        <v>133</v>
      </c>
      <c r="D386" s="47" t="s">
        <v>1012</v>
      </c>
      <c r="E386" s="47" t="s">
        <v>711</v>
      </c>
      <c r="F386" s="47">
        <v>402</v>
      </c>
    </row>
    <row r="387" spans="2:6" x14ac:dyDescent="0.15">
      <c r="B387" s="47">
        <v>8</v>
      </c>
      <c r="C387" s="47" t="s">
        <v>133</v>
      </c>
      <c r="D387" s="47" t="s">
        <v>1012</v>
      </c>
      <c r="E387" s="47" t="s">
        <v>712</v>
      </c>
      <c r="F387" s="47">
        <v>403</v>
      </c>
    </row>
    <row r="388" spans="2:6" x14ac:dyDescent="0.15">
      <c r="B388" s="47">
        <v>8</v>
      </c>
      <c r="C388" s="47" t="s">
        <v>133</v>
      </c>
      <c r="D388" s="47" t="s">
        <v>1012</v>
      </c>
      <c r="E388" s="47" t="s">
        <v>713</v>
      </c>
      <c r="F388" s="47">
        <v>404</v>
      </c>
    </row>
    <row r="389" spans="2:6" x14ac:dyDescent="0.15">
      <c r="B389" s="47">
        <v>8</v>
      </c>
      <c r="C389" s="47" t="s">
        <v>133</v>
      </c>
      <c r="D389" s="47" t="s">
        <v>1012</v>
      </c>
      <c r="E389" s="47" t="s">
        <v>714</v>
      </c>
      <c r="F389" s="47">
        <v>405</v>
      </c>
    </row>
    <row r="390" spans="2:6" x14ac:dyDescent="0.15">
      <c r="B390" s="47">
        <v>8</v>
      </c>
      <c r="C390" s="47" t="s">
        <v>133</v>
      </c>
      <c r="D390" s="47" t="s">
        <v>1012</v>
      </c>
      <c r="E390" s="47" t="s">
        <v>715</v>
      </c>
      <c r="F390" s="47">
        <v>406</v>
      </c>
    </row>
    <row r="391" spans="2:6" x14ac:dyDescent="0.15">
      <c r="B391" s="47">
        <v>8</v>
      </c>
      <c r="C391" s="47" t="s">
        <v>133</v>
      </c>
      <c r="D391" s="47" t="s">
        <v>1012</v>
      </c>
      <c r="E391" s="47" t="s">
        <v>716</v>
      </c>
      <c r="F391" s="47">
        <v>407</v>
      </c>
    </row>
    <row r="392" spans="2:6" x14ac:dyDescent="0.15">
      <c r="B392" s="47">
        <v>8</v>
      </c>
      <c r="C392" s="47" t="s">
        <v>133</v>
      </c>
      <c r="D392" s="47" t="s">
        <v>1012</v>
      </c>
      <c r="E392" s="47" t="s">
        <v>717</v>
      </c>
      <c r="F392" s="47">
        <v>408</v>
      </c>
    </row>
    <row r="393" spans="2:6" x14ac:dyDescent="0.15">
      <c r="B393" s="47">
        <v>8</v>
      </c>
      <c r="C393" s="47" t="s">
        <v>133</v>
      </c>
      <c r="D393" s="47" t="s">
        <v>1012</v>
      </c>
      <c r="E393" s="47" t="s">
        <v>1108</v>
      </c>
      <c r="F393" s="47">
        <v>409</v>
      </c>
    </row>
    <row r="394" spans="2:6" x14ac:dyDescent="0.15">
      <c r="B394" s="47">
        <v>8</v>
      </c>
      <c r="C394" s="47" t="s">
        <v>133</v>
      </c>
      <c r="D394" s="47" t="s">
        <v>1012</v>
      </c>
      <c r="E394" s="47" t="s">
        <v>1191</v>
      </c>
      <c r="F394" s="47">
        <v>410</v>
      </c>
    </row>
    <row r="395" spans="2:6" x14ac:dyDescent="0.15">
      <c r="B395" s="47"/>
      <c r="C395" s="47"/>
      <c r="D395" s="47"/>
      <c r="E395" s="47"/>
      <c r="F395" s="47"/>
    </row>
    <row r="396" spans="2:6" x14ac:dyDescent="0.15">
      <c r="B396" s="47"/>
      <c r="C396" s="47"/>
      <c r="D396" s="47"/>
      <c r="E396" s="47"/>
      <c r="F396" s="47"/>
    </row>
    <row r="397" spans="2:6" x14ac:dyDescent="0.15">
      <c r="B397" s="47">
        <v>9</v>
      </c>
      <c r="C397" s="47" t="s">
        <v>133</v>
      </c>
      <c r="D397" s="47" t="s">
        <v>1013</v>
      </c>
      <c r="E397" s="47" t="s">
        <v>689</v>
      </c>
      <c r="F397" s="47">
        <v>412</v>
      </c>
    </row>
    <row r="398" spans="2:6" x14ac:dyDescent="0.15">
      <c r="B398" s="47">
        <v>9</v>
      </c>
      <c r="C398" s="47" t="s">
        <v>133</v>
      </c>
      <c r="D398" s="47" t="s">
        <v>1013</v>
      </c>
      <c r="E398" s="47" t="s">
        <v>690</v>
      </c>
      <c r="F398" s="47">
        <v>413</v>
      </c>
    </row>
    <row r="399" spans="2:6" x14ac:dyDescent="0.15">
      <c r="B399" s="47">
        <v>9</v>
      </c>
      <c r="C399" s="47" t="s">
        <v>133</v>
      </c>
      <c r="D399" s="47" t="s">
        <v>1013</v>
      </c>
      <c r="E399" s="47" t="s">
        <v>688</v>
      </c>
      <c r="F399" s="47">
        <v>414</v>
      </c>
    </row>
    <row r="400" spans="2:6" x14ac:dyDescent="0.15">
      <c r="B400" s="47">
        <v>9</v>
      </c>
      <c r="C400" s="47" t="s">
        <v>133</v>
      </c>
      <c r="D400" s="47" t="s">
        <v>1013</v>
      </c>
      <c r="E400" s="47" t="s">
        <v>691</v>
      </c>
      <c r="F400" s="47">
        <v>415</v>
      </c>
    </row>
    <row r="401" spans="2:6" x14ac:dyDescent="0.15">
      <c r="B401" s="47">
        <v>9</v>
      </c>
      <c r="C401" s="47" t="s">
        <v>133</v>
      </c>
      <c r="D401" s="47" t="s">
        <v>1013</v>
      </c>
      <c r="E401" s="47" t="s">
        <v>692</v>
      </c>
      <c r="F401" s="47">
        <v>416</v>
      </c>
    </row>
    <row r="402" spans="2:6" x14ac:dyDescent="0.15">
      <c r="B402" s="47">
        <v>9</v>
      </c>
      <c r="C402" s="47" t="s">
        <v>133</v>
      </c>
      <c r="D402" s="47" t="s">
        <v>1013</v>
      </c>
      <c r="E402" s="47" t="s">
        <v>693</v>
      </c>
      <c r="F402" s="47">
        <v>417</v>
      </c>
    </row>
    <row r="403" spans="2:6" x14ac:dyDescent="0.15">
      <c r="B403" s="47">
        <v>9</v>
      </c>
      <c r="C403" s="47" t="s">
        <v>133</v>
      </c>
      <c r="D403" s="47" t="s">
        <v>1013</v>
      </c>
      <c r="E403" s="47" t="s">
        <v>694</v>
      </c>
      <c r="F403" s="47">
        <v>418</v>
      </c>
    </row>
    <row r="404" spans="2:6" x14ac:dyDescent="0.15">
      <c r="B404" s="47">
        <v>9</v>
      </c>
      <c r="C404" s="47" t="s">
        <v>133</v>
      </c>
      <c r="D404" s="47" t="s">
        <v>1013</v>
      </c>
      <c r="E404" s="47" t="s">
        <v>695</v>
      </c>
      <c r="F404" s="47">
        <v>419</v>
      </c>
    </row>
    <row r="405" spans="2:6" x14ac:dyDescent="0.15">
      <c r="B405" s="47">
        <v>9</v>
      </c>
      <c r="C405" s="47" t="s">
        <v>133</v>
      </c>
      <c r="D405" s="47" t="s">
        <v>1013</v>
      </c>
      <c r="E405" s="47" t="s">
        <v>696</v>
      </c>
      <c r="F405" s="47">
        <v>420</v>
      </c>
    </row>
    <row r="406" spans="2:6" x14ac:dyDescent="0.15">
      <c r="B406" s="47">
        <v>9</v>
      </c>
      <c r="C406" s="47" t="s">
        <v>133</v>
      </c>
      <c r="D406" s="47" t="s">
        <v>1013</v>
      </c>
      <c r="E406" s="47" t="s">
        <v>698</v>
      </c>
      <c r="F406" s="47">
        <v>421</v>
      </c>
    </row>
    <row r="407" spans="2:6" x14ac:dyDescent="0.15">
      <c r="B407" s="47">
        <v>9</v>
      </c>
      <c r="C407" s="47" t="s">
        <v>133</v>
      </c>
      <c r="D407" s="47" t="s">
        <v>1013</v>
      </c>
      <c r="E407" s="47" t="s">
        <v>699</v>
      </c>
      <c r="F407" s="47">
        <v>422</v>
      </c>
    </row>
    <row r="408" spans="2:6" x14ac:dyDescent="0.15">
      <c r="B408" s="47">
        <v>9</v>
      </c>
      <c r="C408" s="47" t="s">
        <v>133</v>
      </c>
      <c r="D408" s="47" t="s">
        <v>1013</v>
      </c>
      <c r="E408" s="47" t="s">
        <v>700</v>
      </c>
      <c r="F408" s="47">
        <v>423</v>
      </c>
    </row>
    <row r="409" spans="2:6" x14ac:dyDescent="0.15">
      <c r="B409" s="47">
        <v>9</v>
      </c>
      <c r="C409" s="47" t="s">
        <v>133</v>
      </c>
      <c r="D409" s="47" t="s">
        <v>1013</v>
      </c>
      <c r="E409" s="47" t="s">
        <v>701</v>
      </c>
      <c r="F409" s="47">
        <v>424</v>
      </c>
    </row>
    <row r="410" spans="2:6" x14ac:dyDescent="0.15">
      <c r="B410" s="47">
        <v>9</v>
      </c>
      <c r="C410" s="47" t="s">
        <v>133</v>
      </c>
      <c r="D410" s="47" t="s">
        <v>1013</v>
      </c>
      <c r="E410" s="47" t="s">
        <v>702</v>
      </c>
      <c r="F410" s="47">
        <v>425</v>
      </c>
    </row>
    <row r="411" spans="2:6" x14ac:dyDescent="0.15">
      <c r="B411" s="47">
        <v>9</v>
      </c>
      <c r="C411" s="47" t="s">
        <v>133</v>
      </c>
      <c r="D411" s="47" t="s">
        <v>1013</v>
      </c>
      <c r="E411" s="47" t="s">
        <v>703</v>
      </c>
      <c r="F411" s="47">
        <v>426</v>
      </c>
    </row>
    <row r="412" spans="2:6" x14ac:dyDescent="0.15">
      <c r="B412" s="47">
        <v>9</v>
      </c>
      <c r="C412" s="47" t="s">
        <v>133</v>
      </c>
      <c r="D412" s="47" t="s">
        <v>1013</v>
      </c>
      <c r="E412" s="47" t="s">
        <v>704</v>
      </c>
      <c r="F412" s="47">
        <v>427</v>
      </c>
    </row>
    <row r="413" spans="2:6" x14ac:dyDescent="0.15">
      <c r="B413" s="47">
        <v>9</v>
      </c>
      <c r="C413" s="47" t="s">
        <v>133</v>
      </c>
      <c r="D413" s="47" t="s">
        <v>1013</v>
      </c>
      <c r="E413" s="47" t="s">
        <v>705</v>
      </c>
      <c r="F413" s="47">
        <v>428</v>
      </c>
    </row>
    <row r="414" spans="2:6" x14ac:dyDescent="0.15">
      <c r="B414" s="47">
        <v>9</v>
      </c>
      <c r="C414" s="47" t="s">
        <v>133</v>
      </c>
      <c r="D414" s="47" t="s">
        <v>1013</v>
      </c>
      <c r="E414" s="47" t="s">
        <v>697</v>
      </c>
      <c r="F414" s="47">
        <v>429</v>
      </c>
    </row>
    <row r="415" spans="2:6" x14ac:dyDescent="0.15">
      <c r="B415" s="47">
        <v>9</v>
      </c>
      <c r="C415" s="47" t="s">
        <v>133</v>
      </c>
      <c r="D415" s="47" t="s">
        <v>1013</v>
      </c>
      <c r="E415" s="47" t="s">
        <v>706</v>
      </c>
      <c r="F415" s="47">
        <v>430</v>
      </c>
    </row>
    <row r="416" spans="2:6" x14ac:dyDescent="0.15">
      <c r="B416" s="47">
        <v>9</v>
      </c>
      <c r="C416" s="47" t="s">
        <v>133</v>
      </c>
      <c r="D416" s="47" t="s">
        <v>1013</v>
      </c>
      <c r="E416" s="47" t="s">
        <v>1106</v>
      </c>
      <c r="F416" s="47">
        <v>431</v>
      </c>
    </row>
    <row r="417" spans="2:6" x14ac:dyDescent="0.15">
      <c r="B417" s="47"/>
      <c r="C417" s="47"/>
      <c r="D417" s="47"/>
      <c r="E417" s="47"/>
      <c r="F417" s="47"/>
    </row>
    <row r="418" spans="2:6" x14ac:dyDescent="0.15">
      <c r="B418" s="47"/>
      <c r="C418" s="47"/>
      <c r="D418" s="47"/>
      <c r="E418" s="47"/>
      <c r="F418" s="47"/>
    </row>
    <row r="419" spans="2:6" x14ac:dyDescent="0.15">
      <c r="B419" s="47">
        <v>10</v>
      </c>
      <c r="C419" s="47" t="s">
        <v>118</v>
      </c>
      <c r="D419" s="47" t="s">
        <v>1016</v>
      </c>
      <c r="E419" s="47" t="s">
        <v>584</v>
      </c>
      <c r="F419" s="47">
        <v>433</v>
      </c>
    </row>
    <row r="420" spans="2:6" x14ac:dyDescent="0.15">
      <c r="B420" s="47">
        <v>10</v>
      </c>
      <c r="C420" s="47" t="s">
        <v>118</v>
      </c>
      <c r="D420" s="47" t="s">
        <v>1016</v>
      </c>
      <c r="E420" s="47" t="s">
        <v>585</v>
      </c>
      <c r="F420" s="47">
        <v>434</v>
      </c>
    </row>
    <row r="421" spans="2:6" x14ac:dyDescent="0.15">
      <c r="B421" s="47">
        <v>10</v>
      </c>
      <c r="C421" s="47" t="s">
        <v>118</v>
      </c>
      <c r="D421" s="47" t="s">
        <v>1016</v>
      </c>
      <c r="E421" s="47" t="s">
        <v>586</v>
      </c>
      <c r="F421" s="47">
        <v>435</v>
      </c>
    </row>
    <row r="422" spans="2:6" x14ac:dyDescent="0.15">
      <c r="B422" s="47">
        <v>10</v>
      </c>
      <c r="C422" s="47" t="s">
        <v>118</v>
      </c>
      <c r="D422" s="47" t="s">
        <v>1016</v>
      </c>
      <c r="E422" s="47" t="s">
        <v>587</v>
      </c>
      <c r="F422" s="47">
        <v>436</v>
      </c>
    </row>
    <row r="423" spans="2:6" x14ac:dyDescent="0.15">
      <c r="B423" s="47">
        <v>10</v>
      </c>
      <c r="C423" s="47" t="s">
        <v>118</v>
      </c>
      <c r="D423" s="47" t="s">
        <v>1016</v>
      </c>
      <c r="E423" s="47" t="s">
        <v>588</v>
      </c>
      <c r="F423" s="47">
        <v>437</v>
      </c>
    </row>
    <row r="424" spans="2:6" x14ac:dyDescent="0.15">
      <c r="B424" s="47">
        <v>10</v>
      </c>
      <c r="C424" s="47" t="s">
        <v>118</v>
      </c>
      <c r="D424" s="47" t="s">
        <v>1016</v>
      </c>
      <c r="E424" s="47" t="s">
        <v>589</v>
      </c>
      <c r="F424" s="47">
        <v>438</v>
      </c>
    </row>
    <row r="425" spans="2:6" x14ac:dyDescent="0.15">
      <c r="B425" s="47">
        <v>10</v>
      </c>
      <c r="C425" s="47" t="s">
        <v>118</v>
      </c>
      <c r="D425" s="47" t="s">
        <v>1016</v>
      </c>
      <c r="E425" s="47" t="s">
        <v>590</v>
      </c>
      <c r="F425" s="47">
        <v>439</v>
      </c>
    </row>
    <row r="426" spans="2:6" x14ac:dyDescent="0.15">
      <c r="B426" s="47">
        <v>10</v>
      </c>
      <c r="C426" s="47" t="s">
        <v>118</v>
      </c>
      <c r="D426" s="47" t="s">
        <v>1016</v>
      </c>
      <c r="E426" s="47" t="s">
        <v>591</v>
      </c>
      <c r="F426" s="47">
        <v>440</v>
      </c>
    </row>
    <row r="427" spans="2:6" x14ac:dyDescent="0.15">
      <c r="B427" s="47">
        <v>10</v>
      </c>
      <c r="C427" s="47" t="s">
        <v>118</v>
      </c>
      <c r="D427" s="47" t="s">
        <v>1016</v>
      </c>
      <c r="E427" s="47" t="s">
        <v>592</v>
      </c>
      <c r="F427" s="47">
        <v>441</v>
      </c>
    </row>
    <row r="428" spans="2:6" x14ac:dyDescent="0.15">
      <c r="B428" s="47">
        <v>10</v>
      </c>
      <c r="C428" s="47" t="s">
        <v>118</v>
      </c>
      <c r="D428" s="47" t="s">
        <v>1016</v>
      </c>
      <c r="E428" s="47" t="s">
        <v>593</v>
      </c>
      <c r="F428" s="47">
        <v>442</v>
      </c>
    </row>
    <row r="429" spans="2:6" x14ac:dyDescent="0.15">
      <c r="B429" s="47">
        <v>10</v>
      </c>
      <c r="C429" s="47" t="s">
        <v>118</v>
      </c>
      <c r="D429" s="47" t="s">
        <v>1016</v>
      </c>
      <c r="E429" s="47" t="s">
        <v>594</v>
      </c>
      <c r="F429" s="47">
        <v>443</v>
      </c>
    </row>
    <row r="430" spans="2:6" x14ac:dyDescent="0.15">
      <c r="B430" s="47">
        <v>10</v>
      </c>
      <c r="C430" s="47" t="s">
        <v>118</v>
      </c>
      <c r="D430" s="47" t="s">
        <v>1016</v>
      </c>
      <c r="E430" s="47" t="s">
        <v>595</v>
      </c>
      <c r="F430" s="47">
        <v>444</v>
      </c>
    </row>
    <row r="431" spans="2:6" x14ac:dyDescent="0.15">
      <c r="B431" s="47">
        <v>10</v>
      </c>
      <c r="C431" s="47" t="s">
        <v>118</v>
      </c>
      <c r="D431" s="47" t="s">
        <v>1016</v>
      </c>
      <c r="E431" s="47" t="s">
        <v>596</v>
      </c>
      <c r="F431" s="47">
        <v>445</v>
      </c>
    </row>
    <row r="432" spans="2:6" x14ac:dyDescent="0.15">
      <c r="B432" s="47">
        <v>10</v>
      </c>
      <c r="C432" s="47" t="s">
        <v>118</v>
      </c>
      <c r="D432" s="47" t="s">
        <v>1016</v>
      </c>
      <c r="E432" s="47" t="s">
        <v>597</v>
      </c>
      <c r="F432" s="47">
        <v>446</v>
      </c>
    </row>
    <row r="433" spans="2:6" x14ac:dyDescent="0.15">
      <c r="B433" s="47">
        <v>10</v>
      </c>
      <c r="C433" s="47" t="s">
        <v>118</v>
      </c>
      <c r="D433" s="47" t="s">
        <v>1016</v>
      </c>
      <c r="E433" s="47" t="s">
        <v>598</v>
      </c>
      <c r="F433" s="47">
        <v>447</v>
      </c>
    </row>
    <row r="434" spans="2:6" x14ac:dyDescent="0.15">
      <c r="B434" s="47">
        <v>10</v>
      </c>
      <c r="C434" s="47" t="s">
        <v>118</v>
      </c>
      <c r="D434" s="47" t="s">
        <v>1016</v>
      </c>
      <c r="E434" s="47" t="s">
        <v>599</v>
      </c>
      <c r="F434" s="47">
        <v>448</v>
      </c>
    </row>
    <row r="435" spans="2:6" x14ac:dyDescent="0.15">
      <c r="B435" s="47">
        <v>10</v>
      </c>
      <c r="C435" s="47" t="s">
        <v>118</v>
      </c>
      <c r="D435" s="47" t="s">
        <v>1016</v>
      </c>
      <c r="E435" s="47" t="s">
        <v>600</v>
      </c>
      <c r="F435" s="47">
        <v>449</v>
      </c>
    </row>
    <row r="436" spans="2:6" x14ac:dyDescent="0.15">
      <c r="B436" s="47">
        <v>10</v>
      </c>
      <c r="C436" s="47" t="s">
        <v>118</v>
      </c>
      <c r="D436" s="47" t="s">
        <v>1016</v>
      </c>
      <c r="E436" s="47" t="s">
        <v>601</v>
      </c>
      <c r="F436" s="47">
        <v>450</v>
      </c>
    </row>
    <row r="437" spans="2:6" x14ac:dyDescent="0.15">
      <c r="B437" s="47">
        <v>10</v>
      </c>
      <c r="C437" s="47" t="s">
        <v>118</v>
      </c>
      <c r="D437" s="47" t="s">
        <v>1016</v>
      </c>
      <c r="E437" s="47" t="s">
        <v>602</v>
      </c>
      <c r="F437" s="47">
        <v>451</v>
      </c>
    </row>
    <row r="438" spans="2:6" x14ac:dyDescent="0.15">
      <c r="B438" s="47">
        <v>10</v>
      </c>
      <c r="C438" s="47" t="s">
        <v>118</v>
      </c>
      <c r="D438" s="47" t="s">
        <v>1016</v>
      </c>
      <c r="E438" s="47" t="s">
        <v>603</v>
      </c>
      <c r="F438" s="47">
        <v>452</v>
      </c>
    </row>
    <row r="439" spans="2:6" x14ac:dyDescent="0.15">
      <c r="B439" s="47">
        <v>10</v>
      </c>
      <c r="C439" s="47" t="s">
        <v>118</v>
      </c>
      <c r="D439" s="47" t="s">
        <v>1016</v>
      </c>
      <c r="E439" s="47" t="s">
        <v>604</v>
      </c>
      <c r="F439" s="47">
        <v>453</v>
      </c>
    </row>
    <row r="440" spans="2:6" x14ac:dyDescent="0.15">
      <c r="B440" s="47">
        <v>10</v>
      </c>
      <c r="C440" s="47" t="s">
        <v>118</v>
      </c>
      <c r="D440" s="47" t="s">
        <v>1016</v>
      </c>
      <c r="E440" s="47" t="s">
        <v>605</v>
      </c>
      <c r="F440" s="47">
        <v>454</v>
      </c>
    </row>
    <row r="441" spans="2:6" x14ac:dyDescent="0.15">
      <c r="B441" s="47">
        <v>10</v>
      </c>
      <c r="C441" s="47" t="s">
        <v>118</v>
      </c>
      <c r="D441" s="47" t="s">
        <v>1016</v>
      </c>
      <c r="E441" s="47" t="s">
        <v>606</v>
      </c>
      <c r="F441" s="47">
        <v>455</v>
      </c>
    </row>
    <row r="442" spans="2:6" x14ac:dyDescent="0.15">
      <c r="B442" s="47">
        <v>10</v>
      </c>
      <c r="C442" s="47" t="s">
        <v>118</v>
      </c>
      <c r="D442" s="47" t="s">
        <v>1016</v>
      </c>
      <c r="E442" s="47" t="s">
        <v>607</v>
      </c>
      <c r="F442" s="47">
        <v>456</v>
      </c>
    </row>
    <row r="443" spans="2:6" x14ac:dyDescent="0.15">
      <c r="B443" s="47">
        <v>10</v>
      </c>
      <c r="C443" s="47" t="s">
        <v>118</v>
      </c>
      <c r="D443" s="47" t="s">
        <v>1016</v>
      </c>
      <c r="E443" s="47" t="s">
        <v>608</v>
      </c>
      <c r="F443" s="47">
        <v>457</v>
      </c>
    </row>
    <row r="444" spans="2:6" x14ac:dyDescent="0.15">
      <c r="B444" s="47">
        <v>10</v>
      </c>
      <c r="C444" s="47" t="s">
        <v>118</v>
      </c>
      <c r="D444" s="47" t="s">
        <v>1016</v>
      </c>
      <c r="E444" s="47" t="s">
        <v>609</v>
      </c>
      <c r="F444" s="47">
        <v>458</v>
      </c>
    </row>
    <row r="445" spans="2:6" x14ac:dyDescent="0.15">
      <c r="B445" s="47">
        <v>10</v>
      </c>
      <c r="C445" s="47" t="s">
        <v>118</v>
      </c>
      <c r="D445" s="47" t="s">
        <v>1016</v>
      </c>
      <c r="E445" s="47" t="s">
        <v>610</v>
      </c>
      <c r="F445" s="47">
        <v>459</v>
      </c>
    </row>
    <row r="446" spans="2:6" x14ac:dyDescent="0.15">
      <c r="B446" s="47">
        <v>10</v>
      </c>
      <c r="C446" s="47" t="s">
        <v>118</v>
      </c>
      <c r="D446" s="47" t="s">
        <v>1016</v>
      </c>
      <c r="E446" s="47" t="s">
        <v>611</v>
      </c>
      <c r="F446" s="47">
        <v>460</v>
      </c>
    </row>
    <row r="447" spans="2:6" x14ac:dyDescent="0.15">
      <c r="B447" s="47">
        <v>10</v>
      </c>
      <c r="C447" s="47" t="s">
        <v>118</v>
      </c>
      <c r="D447" s="47" t="s">
        <v>1016</v>
      </c>
      <c r="E447" s="47" t="s">
        <v>612</v>
      </c>
      <c r="F447" s="47">
        <v>461</v>
      </c>
    </row>
    <row r="448" spans="2:6" x14ac:dyDescent="0.15">
      <c r="B448" s="47">
        <v>10</v>
      </c>
      <c r="C448" s="47" t="s">
        <v>118</v>
      </c>
      <c r="D448" s="47" t="s">
        <v>1016</v>
      </c>
      <c r="E448" s="47" t="s">
        <v>613</v>
      </c>
      <c r="F448" s="47">
        <v>462</v>
      </c>
    </row>
    <row r="449" spans="2:6" x14ac:dyDescent="0.15">
      <c r="B449" s="47">
        <v>10</v>
      </c>
      <c r="C449" s="47" t="s">
        <v>118</v>
      </c>
      <c r="D449" s="47" t="s">
        <v>1016</v>
      </c>
      <c r="E449" s="47" t="s">
        <v>1109</v>
      </c>
      <c r="F449" s="47">
        <v>463</v>
      </c>
    </row>
    <row r="450" spans="2:6" x14ac:dyDescent="0.15">
      <c r="B450" s="47">
        <v>10</v>
      </c>
      <c r="C450" s="47" t="s">
        <v>118</v>
      </c>
      <c r="D450" s="47" t="s">
        <v>1111</v>
      </c>
      <c r="E450" s="47" t="s">
        <v>1110</v>
      </c>
      <c r="F450" s="47">
        <v>464</v>
      </c>
    </row>
    <row r="451" spans="2:6" x14ac:dyDescent="0.15">
      <c r="B451" s="47"/>
      <c r="C451" s="47"/>
      <c r="D451" s="47"/>
      <c r="E451" s="47"/>
      <c r="F451" s="47"/>
    </row>
    <row r="452" spans="2:6" x14ac:dyDescent="0.15">
      <c r="B452" s="47"/>
      <c r="C452" s="47"/>
      <c r="D452" s="47"/>
      <c r="E452" s="47"/>
      <c r="F452" s="47"/>
    </row>
    <row r="453" spans="2:6" x14ac:dyDescent="0.15">
      <c r="B453" s="47">
        <v>11</v>
      </c>
      <c r="C453" s="47" t="s">
        <v>118</v>
      </c>
      <c r="D453" s="47" t="s">
        <v>614</v>
      </c>
      <c r="E453" s="47" t="s">
        <v>615</v>
      </c>
      <c r="F453" s="47">
        <v>466</v>
      </c>
    </row>
    <row r="454" spans="2:6" x14ac:dyDescent="0.15">
      <c r="B454" s="47">
        <v>11</v>
      </c>
      <c r="C454" s="47" t="s">
        <v>118</v>
      </c>
      <c r="D454" s="47" t="s">
        <v>614</v>
      </c>
      <c r="E454" s="47" t="s">
        <v>616</v>
      </c>
      <c r="F454" s="47">
        <v>467</v>
      </c>
    </row>
    <row r="455" spans="2:6" x14ac:dyDescent="0.15">
      <c r="B455" s="47">
        <v>11</v>
      </c>
      <c r="C455" s="47" t="s">
        <v>118</v>
      </c>
      <c r="D455" s="47" t="s">
        <v>614</v>
      </c>
      <c r="E455" s="47" t="s">
        <v>617</v>
      </c>
      <c r="F455" s="47">
        <v>468</v>
      </c>
    </row>
    <row r="456" spans="2:6" x14ac:dyDescent="0.15">
      <c r="B456" s="47">
        <v>11</v>
      </c>
      <c r="C456" s="47" t="s">
        <v>118</v>
      </c>
      <c r="D456" s="47" t="s">
        <v>614</v>
      </c>
      <c r="E456" s="47" t="s">
        <v>618</v>
      </c>
      <c r="F456" s="47">
        <v>469</v>
      </c>
    </row>
    <row r="457" spans="2:6" x14ac:dyDescent="0.15">
      <c r="B457" s="47">
        <v>11</v>
      </c>
      <c r="C457" s="47" t="s">
        <v>118</v>
      </c>
      <c r="D457" s="47" t="s">
        <v>614</v>
      </c>
      <c r="E457" s="47" t="s">
        <v>619</v>
      </c>
      <c r="F457" s="47">
        <v>470</v>
      </c>
    </row>
    <row r="458" spans="2:6" x14ac:dyDescent="0.15">
      <c r="B458" s="47">
        <v>11</v>
      </c>
      <c r="C458" s="47" t="s">
        <v>118</v>
      </c>
      <c r="D458" s="47" t="s">
        <v>614</v>
      </c>
      <c r="E458" s="47" t="s">
        <v>620</v>
      </c>
      <c r="F458" s="47">
        <v>471</v>
      </c>
    </row>
    <row r="459" spans="2:6" x14ac:dyDescent="0.15">
      <c r="B459" s="47">
        <v>11</v>
      </c>
      <c r="C459" s="47" t="s">
        <v>118</v>
      </c>
      <c r="D459" s="47" t="s">
        <v>614</v>
      </c>
      <c r="E459" s="47" t="s">
        <v>621</v>
      </c>
      <c r="F459" s="47">
        <v>472</v>
      </c>
    </row>
    <row r="460" spans="2:6" x14ac:dyDescent="0.15">
      <c r="B460" s="47">
        <v>11</v>
      </c>
      <c r="C460" s="47" t="s">
        <v>118</v>
      </c>
      <c r="D460" s="47" t="s">
        <v>614</v>
      </c>
      <c r="E460" s="47" t="s">
        <v>622</v>
      </c>
      <c r="F460" s="47">
        <v>473</v>
      </c>
    </row>
    <row r="461" spans="2:6" x14ac:dyDescent="0.15">
      <c r="B461" s="47">
        <v>11</v>
      </c>
      <c r="C461" s="47" t="s">
        <v>118</v>
      </c>
      <c r="D461" s="47" t="s">
        <v>614</v>
      </c>
      <c r="E461" s="47" t="s">
        <v>623</v>
      </c>
      <c r="F461" s="47">
        <v>474</v>
      </c>
    </row>
    <row r="462" spans="2:6" x14ac:dyDescent="0.15">
      <c r="B462" s="47">
        <v>11</v>
      </c>
      <c r="C462" s="47" t="s">
        <v>118</v>
      </c>
      <c r="D462" s="47" t="s">
        <v>614</v>
      </c>
      <c r="E462" s="47" t="s">
        <v>624</v>
      </c>
      <c r="F462" s="47">
        <v>475</v>
      </c>
    </row>
    <row r="463" spans="2:6" x14ac:dyDescent="0.15">
      <c r="B463" s="47">
        <v>11</v>
      </c>
      <c r="C463" s="47" t="s">
        <v>118</v>
      </c>
      <c r="D463" s="47" t="s">
        <v>614</v>
      </c>
      <c r="E463" s="47" t="s">
        <v>625</v>
      </c>
      <c r="F463" s="47">
        <v>476</v>
      </c>
    </row>
    <row r="464" spans="2:6" x14ac:dyDescent="0.15">
      <c r="B464" s="47">
        <v>11</v>
      </c>
      <c r="C464" s="47" t="s">
        <v>118</v>
      </c>
      <c r="D464" s="47" t="s">
        <v>614</v>
      </c>
      <c r="E464" s="47" t="s">
        <v>626</v>
      </c>
      <c r="F464" s="47">
        <v>477</v>
      </c>
    </row>
    <row r="465" spans="2:6" x14ac:dyDescent="0.15">
      <c r="B465" s="47">
        <v>11</v>
      </c>
      <c r="C465" s="47" t="s">
        <v>118</v>
      </c>
      <c r="D465" s="47" t="s">
        <v>614</v>
      </c>
      <c r="E465" s="47" t="s">
        <v>627</v>
      </c>
      <c r="F465" s="47">
        <v>478</v>
      </c>
    </row>
    <row r="466" spans="2:6" x14ac:dyDescent="0.15">
      <c r="B466" s="47">
        <v>11</v>
      </c>
      <c r="C466" s="47" t="s">
        <v>118</v>
      </c>
      <c r="D466" s="47" t="s">
        <v>614</v>
      </c>
      <c r="E466" s="47" t="s">
        <v>628</v>
      </c>
      <c r="F466" s="47">
        <v>479</v>
      </c>
    </row>
    <row r="467" spans="2:6" x14ac:dyDescent="0.15">
      <c r="B467" s="47">
        <v>11</v>
      </c>
      <c r="C467" s="47" t="s">
        <v>118</v>
      </c>
      <c r="D467" s="47" t="s">
        <v>614</v>
      </c>
      <c r="E467" s="47" t="s">
        <v>629</v>
      </c>
      <c r="F467" s="47">
        <v>480</v>
      </c>
    </row>
    <row r="468" spans="2:6" x14ac:dyDescent="0.15">
      <c r="B468" s="47">
        <v>11</v>
      </c>
      <c r="C468" s="47" t="s">
        <v>118</v>
      </c>
      <c r="D468" s="47" t="s">
        <v>614</v>
      </c>
      <c r="E468" s="47" t="s">
        <v>139</v>
      </c>
      <c r="F468" s="47">
        <v>481</v>
      </c>
    </row>
    <row r="469" spans="2:6" x14ac:dyDescent="0.15">
      <c r="B469" s="47">
        <v>11</v>
      </c>
      <c r="C469" s="47" t="s">
        <v>118</v>
      </c>
      <c r="D469" s="47" t="s">
        <v>614</v>
      </c>
      <c r="E469" s="47" t="s">
        <v>630</v>
      </c>
      <c r="F469" s="47">
        <v>482</v>
      </c>
    </row>
    <row r="470" spans="2:6" x14ac:dyDescent="0.15">
      <c r="B470" s="47">
        <v>11</v>
      </c>
      <c r="C470" s="47" t="s">
        <v>118</v>
      </c>
      <c r="D470" s="47" t="s">
        <v>614</v>
      </c>
      <c r="E470" s="47" t="s">
        <v>631</v>
      </c>
      <c r="F470" s="47">
        <v>483</v>
      </c>
    </row>
    <row r="471" spans="2:6" x14ac:dyDescent="0.15">
      <c r="B471" s="47">
        <v>11</v>
      </c>
      <c r="C471" s="47" t="s">
        <v>118</v>
      </c>
      <c r="D471" s="47" t="s">
        <v>614</v>
      </c>
      <c r="E471" s="47" t="s">
        <v>632</v>
      </c>
      <c r="F471" s="47">
        <v>484</v>
      </c>
    </row>
    <row r="472" spans="2:6" x14ac:dyDescent="0.15">
      <c r="B472" s="47">
        <v>11</v>
      </c>
      <c r="C472" s="47" t="s">
        <v>118</v>
      </c>
      <c r="D472" s="47" t="s">
        <v>614</v>
      </c>
      <c r="E472" s="47" t="s">
        <v>633</v>
      </c>
      <c r="F472" s="47">
        <v>485</v>
      </c>
    </row>
    <row r="473" spans="2:6" x14ac:dyDescent="0.15">
      <c r="B473" s="47">
        <v>11</v>
      </c>
      <c r="C473" s="47" t="s">
        <v>118</v>
      </c>
      <c r="D473" s="47" t="s">
        <v>614</v>
      </c>
      <c r="E473" s="47" t="s">
        <v>634</v>
      </c>
      <c r="F473" s="47">
        <v>486</v>
      </c>
    </row>
    <row r="474" spans="2:6" x14ac:dyDescent="0.15">
      <c r="B474" s="47">
        <v>11</v>
      </c>
      <c r="C474" s="47" t="s">
        <v>118</v>
      </c>
      <c r="D474" s="47" t="s">
        <v>614</v>
      </c>
      <c r="E474" s="47" t="s">
        <v>635</v>
      </c>
      <c r="F474" s="47">
        <v>487</v>
      </c>
    </row>
    <row r="475" spans="2:6" x14ac:dyDescent="0.15">
      <c r="B475" s="47">
        <v>11</v>
      </c>
      <c r="C475" s="47" t="s">
        <v>118</v>
      </c>
      <c r="D475" s="47" t="s">
        <v>614</v>
      </c>
      <c r="E475" s="47" t="s">
        <v>1109</v>
      </c>
      <c r="F475" s="47">
        <v>488</v>
      </c>
    </row>
    <row r="476" spans="2:6" x14ac:dyDescent="0.15">
      <c r="B476" s="47">
        <v>11</v>
      </c>
      <c r="C476" s="47" t="s">
        <v>118</v>
      </c>
      <c r="D476" s="47" t="s">
        <v>614</v>
      </c>
      <c r="E476" s="47" t="s">
        <v>1110</v>
      </c>
      <c r="F476" s="47">
        <v>489</v>
      </c>
    </row>
    <row r="477" spans="2:6" x14ac:dyDescent="0.15">
      <c r="B477" s="47"/>
      <c r="C477" s="47"/>
      <c r="D477" s="47"/>
      <c r="E477" s="47"/>
      <c r="F477" s="47"/>
    </row>
    <row r="478" spans="2:6" x14ac:dyDescent="0.15">
      <c r="B478" s="47"/>
      <c r="C478" s="47"/>
      <c r="D478" s="47"/>
      <c r="E478" s="47"/>
      <c r="F478" s="47"/>
    </row>
    <row r="479" spans="2:6" x14ac:dyDescent="0.15">
      <c r="B479" s="47">
        <v>12</v>
      </c>
      <c r="C479" s="47" t="s">
        <v>118</v>
      </c>
      <c r="D479" s="47" t="s">
        <v>636</v>
      </c>
      <c r="E479" s="47" t="s">
        <v>637</v>
      </c>
      <c r="F479" s="47">
        <v>491</v>
      </c>
    </row>
    <row r="480" spans="2:6" x14ac:dyDescent="0.15">
      <c r="B480" s="47">
        <v>12</v>
      </c>
      <c r="C480" s="47" t="s">
        <v>118</v>
      </c>
      <c r="D480" s="47" t="s">
        <v>636</v>
      </c>
      <c r="E480" s="47" t="s">
        <v>638</v>
      </c>
      <c r="F480" s="47">
        <v>492</v>
      </c>
    </row>
    <row r="481" spans="2:6" x14ac:dyDescent="0.15">
      <c r="B481" s="47">
        <v>12</v>
      </c>
      <c r="C481" s="47" t="s">
        <v>118</v>
      </c>
      <c r="D481" s="47" t="s">
        <v>636</v>
      </c>
      <c r="E481" s="47" t="s">
        <v>639</v>
      </c>
      <c r="F481" s="47">
        <v>493</v>
      </c>
    </row>
    <row r="482" spans="2:6" x14ac:dyDescent="0.15">
      <c r="B482" s="47">
        <v>12</v>
      </c>
      <c r="C482" s="47" t="s">
        <v>118</v>
      </c>
      <c r="D482" s="47" t="s">
        <v>636</v>
      </c>
      <c r="E482" s="47" t="s">
        <v>640</v>
      </c>
      <c r="F482" s="47">
        <v>494</v>
      </c>
    </row>
    <row r="483" spans="2:6" x14ac:dyDescent="0.15">
      <c r="B483" s="47">
        <v>12</v>
      </c>
      <c r="C483" s="47" t="s">
        <v>118</v>
      </c>
      <c r="D483" s="47" t="s">
        <v>636</v>
      </c>
      <c r="E483" s="47" t="s">
        <v>641</v>
      </c>
      <c r="F483" s="47">
        <v>495</v>
      </c>
    </row>
    <row r="484" spans="2:6" x14ac:dyDescent="0.15">
      <c r="B484" s="47">
        <v>12</v>
      </c>
      <c r="C484" s="47" t="s">
        <v>118</v>
      </c>
      <c r="D484" s="47" t="s">
        <v>636</v>
      </c>
      <c r="E484" s="47" t="s">
        <v>642</v>
      </c>
      <c r="F484" s="47">
        <v>496</v>
      </c>
    </row>
    <row r="485" spans="2:6" x14ac:dyDescent="0.15">
      <c r="B485" s="47">
        <v>12</v>
      </c>
      <c r="C485" s="47" t="s">
        <v>118</v>
      </c>
      <c r="D485" s="47" t="s">
        <v>636</v>
      </c>
      <c r="E485" s="47" t="s">
        <v>643</v>
      </c>
      <c r="F485" s="47">
        <v>497</v>
      </c>
    </row>
    <row r="486" spans="2:6" x14ac:dyDescent="0.15">
      <c r="B486" s="47">
        <v>12</v>
      </c>
      <c r="C486" s="47" t="s">
        <v>118</v>
      </c>
      <c r="D486" s="47" t="s">
        <v>636</v>
      </c>
      <c r="E486" s="47" t="s">
        <v>644</v>
      </c>
      <c r="F486" s="47">
        <v>498</v>
      </c>
    </row>
    <row r="487" spans="2:6" x14ac:dyDescent="0.15">
      <c r="B487" s="47">
        <v>12</v>
      </c>
      <c r="C487" s="47" t="s">
        <v>118</v>
      </c>
      <c r="D487" s="47" t="s">
        <v>636</v>
      </c>
      <c r="E487" s="47" t="s">
        <v>645</v>
      </c>
      <c r="F487" s="47">
        <v>499</v>
      </c>
    </row>
    <row r="488" spans="2:6" x14ac:dyDescent="0.15">
      <c r="B488" s="47">
        <v>12</v>
      </c>
      <c r="C488" s="47" t="s">
        <v>118</v>
      </c>
      <c r="D488" s="47" t="s">
        <v>636</v>
      </c>
      <c r="E488" s="47" t="s">
        <v>646</v>
      </c>
      <c r="F488" s="47">
        <v>500</v>
      </c>
    </row>
    <row r="489" spans="2:6" x14ac:dyDescent="0.15">
      <c r="B489" s="47">
        <v>12</v>
      </c>
      <c r="C489" s="47" t="s">
        <v>118</v>
      </c>
      <c r="D489" s="47" t="s">
        <v>636</v>
      </c>
      <c r="E489" s="47" t="s">
        <v>647</v>
      </c>
      <c r="F489" s="47">
        <v>501</v>
      </c>
    </row>
    <row r="490" spans="2:6" x14ac:dyDescent="0.15">
      <c r="B490" s="47">
        <v>12</v>
      </c>
      <c r="C490" s="47" t="s">
        <v>118</v>
      </c>
      <c r="D490" s="47" t="s">
        <v>636</v>
      </c>
      <c r="E490" s="47" t="s">
        <v>648</v>
      </c>
      <c r="F490" s="47">
        <v>502</v>
      </c>
    </row>
    <row r="491" spans="2:6" x14ac:dyDescent="0.15">
      <c r="B491" s="47">
        <v>12</v>
      </c>
      <c r="C491" s="47" t="s">
        <v>118</v>
      </c>
      <c r="D491" s="47" t="s">
        <v>636</v>
      </c>
      <c r="E491" s="47" t="s">
        <v>649</v>
      </c>
      <c r="F491" s="47">
        <v>503</v>
      </c>
    </row>
    <row r="492" spans="2:6" x14ac:dyDescent="0.15">
      <c r="B492" s="47"/>
      <c r="C492" s="47"/>
      <c r="D492" s="47"/>
      <c r="E492" s="47"/>
      <c r="F492" s="47"/>
    </row>
    <row r="493" spans="2:6" x14ac:dyDescent="0.15">
      <c r="B493" s="47"/>
      <c r="C493" s="47"/>
      <c r="D493" s="47"/>
      <c r="E493" s="47"/>
      <c r="F493" s="47"/>
    </row>
    <row r="494" spans="2:6" x14ac:dyDescent="0.15">
      <c r="B494" s="47">
        <v>13</v>
      </c>
      <c r="C494" s="47" t="s">
        <v>131</v>
      </c>
      <c r="D494" s="47" t="s">
        <v>441</v>
      </c>
      <c r="E494" s="47" t="s">
        <v>442</v>
      </c>
      <c r="F494" s="47">
        <v>505</v>
      </c>
    </row>
    <row r="495" spans="2:6" x14ac:dyDescent="0.15">
      <c r="B495" s="47">
        <v>13</v>
      </c>
      <c r="C495" s="47" t="s">
        <v>131</v>
      </c>
      <c r="D495" s="47" t="s">
        <v>441</v>
      </c>
      <c r="E495" s="47" t="s">
        <v>443</v>
      </c>
      <c r="F495" s="47">
        <v>506</v>
      </c>
    </row>
    <row r="496" spans="2:6" x14ac:dyDescent="0.15">
      <c r="B496" s="47">
        <v>13</v>
      </c>
      <c r="C496" s="47" t="s">
        <v>131</v>
      </c>
      <c r="D496" s="47" t="s">
        <v>441</v>
      </c>
      <c r="E496" s="47" t="s">
        <v>444</v>
      </c>
      <c r="F496" s="47">
        <v>507</v>
      </c>
    </row>
    <row r="497" spans="2:6" x14ac:dyDescent="0.15">
      <c r="B497" s="47">
        <v>13</v>
      </c>
      <c r="C497" s="47" t="s">
        <v>131</v>
      </c>
      <c r="D497" s="47" t="s">
        <v>441</v>
      </c>
      <c r="E497" s="47" t="s">
        <v>445</v>
      </c>
      <c r="F497" s="47">
        <v>508</v>
      </c>
    </row>
    <row r="498" spans="2:6" x14ac:dyDescent="0.15">
      <c r="B498" s="47">
        <v>13</v>
      </c>
      <c r="C498" s="47" t="s">
        <v>131</v>
      </c>
      <c r="D498" s="47" t="s">
        <v>441</v>
      </c>
      <c r="E498" s="47" t="s">
        <v>446</v>
      </c>
      <c r="F498" s="47">
        <v>509</v>
      </c>
    </row>
    <row r="499" spans="2:6" x14ac:dyDescent="0.15">
      <c r="B499" s="47">
        <v>13</v>
      </c>
      <c r="C499" s="47" t="s">
        <v>131</v>
      </c>
      <c r="D499" s="47" t="s">
        <v>441</v>
      </c>
      <c r="E499" s="47" t="s">
        <v>447</v>
      </c>
      <c r="F499" s="47">
        <v>510</v>
      </c>
    </row>
    <row r="500" spans="2:6" x14ac:dyDescent="0.15">
      <c r="B500" s="47">
        <v>13</v>
      </c>
      <c r="C500" s="47" t="s">
        <v>131</v>
      </c>
      <c r="D500" s="47" t="s">
        <v>441</v>
      </c>
      <c r="E500" s="47" t="s">
        <v>448</v>
      </c>
      <c r="F500" s="47">
        <v>511</v>
      </c>
    </row>
    <row r="501" spans="2:6" x14ac:dyDescent="0.15">
      <c r="B501" s="47">
        <v>13</v>
      </c>
      <c r="C501" s="47" t="s">
        <v>131</v>
      </c>
      <c r="D501" s="47" t="s">
        <v>441</v>
      </c>
      <c r="E501" s="47" t="s">
        <v>449</v>
      </c>
      <c r="F501" s="47">
        <v>512</v>
      </c>
    </row>
    <row r="502" spans="2:6" x14ac:dyDescent="0.15">
      <c r="B502" s="47">
        <v>13</v>
      </c>
      <c r="C502" s="47" t="s">
        <v>131</v>
      </c>
      <c r="D502" s="47" t="s">
        <v>441</v>
      </c>
      <c r="E502" s="47" t="s">
        <v>450</v>
      </c>
      <c r="F502" s="47">
        <v>513</v>
      </c>
    </row>
    <row r="503" spans="2:6" x14ac:dyDescent="0.15">
      <c r="B503" s="47">
        <v>13</v>
      </c>
      <c r="C503" s="47" t="s">
        <v>131</v>
      </c>
      <c r="D503" s="47" t="s">
        <v>441</v>
      </c>
      <c r="E503" s="47" t="s">
        <v>451</v>
      </c>
      <c r="F503" s="47">
        <v>514</v>
      </c>
    </row>
    <row r="504" spans="2:6" x14ac:dyDescent="0.15">
      <c r="B504" s="47">
        <v>13</v>
      </c>
      <c r="C504" s="47" t="s">
        <v>131</v>
      </c>
      <c r="D504" s="47" t="s">
        <v>441</v>
      </c>
      <c r="E504" s="47" t="s">
        <v>452</v>
      </c>
      <c r="F504" s="47">
        <v>515</v>
      </c>
    </row>
    <row r="505" spans="2:6" x14ac:dyDescent="0.15">
      <c r="B505" s="47">
        <v>13</v>
      </c>
      <c r="C505" s="47" t="s">
        <v>131</v>
      </c>
      <c r="D505" s="47" t="s">
        <v>441</v>
      </c>
      <c r="E505" s="47" t="s">
        <v>453</v>
      </c>
      <c r="F505" s="47">
        <v>516</v>
      </c>
    </row>
    <row r="506" spans="2:6" x14ac:dyDescent="0.15">
      <c r="B506" s="47">
        <v>13</v>
      </c>
      <c r="C506" s="47" t="s">
        <v>131</v>
      </c>
      <c r="D506" s="47" t="s">
        <v>441</v>
      </c>
      <c r="E506" s="47" t="s">
        <v>454</v>
      </c>
      <c r="F506" s="47">
        <v>517</v>
      </c>
    </row>
    <row r="507" spans="2:6" x14ac:dyDescent="0.15">
      <c r="B507" s="47">
        <v>13</v>
      </c>
      <c r="C507" s="47" t="s">
        <v>131</v>
      </c>
      <c r="D507" s="47" t="s">
        <v>441</v>
      </c>
      <c r="E507" s="47" t="s">
        <v>455</v>
      </c>
      <c r="F507" s="47">
        <v>518</v>
      </c>
    </row>
    <row r="508" spans="2:6" x14ac:dyDescent="0.15">
      <c r="B508" s="47">
        <v>13</v>
      </c>
      <c r="C508" s="47" t="s">
        <v>131</v>
      </c>
      <c r="D508" s="47" t="s">
        <v>441</v>
      </c>
      <c r="E508" s="47" t="s">
        <v>456</v>
      </c>
      <c r="F508" s="47">
        <v>519</v>
      </c>
    </row>
    <row r="509" spans="2:6" x14ac:dyDescent="0.15">
      <c r="B509" s="47">
        <v>13</v>
      </c>
      <c r="C509" s="47" t="s">
        <v>131</v>
      </c>
      <c r="D509" s="47" t="s">
        <v>441</v>
      </c>
      <c r="E509" s="47" t="s">
        <v>457</v>
      </c>
      <c r="F509" s="47">
        <v>520</v>
      </c>
    </row>
    <row r="510" spans="2:6" x14ac:dyDescent="0.15">
      <c r="B510" s="47">
        <v>13</v>
      </c>
      <c r="C510" s="47" t="s">
        <v>131</v>
      </c>
      <c r="D510" s="47" t="s">
        <v>441</v>
      </c>
      <c r="E510" s="47" t="s">
        <v>458</v>
      </c>
      <c r="F510" s="47">
        <v>521</v>
      </c>
    </row>
    <row r="511" spans="2:6" x14ac:dyDescent="0.15">
      <c r="B511" s="47">
        <v>13</v>
      </c>
      <c r="C511" s="47" t="s">
        <v>131</v>
      </c>
      <c r="D511" s="47" t="s">
        <v>441</v>
      </c>
      <c r="E511" s="47" t="s">
        <v>459</v>
      </c>
      <c r="F511" s="47">
        <v>522</v>
      </c>
    </row>
    <row r="512" spans="2:6" x14ac:dyDescent="0.15">
      <c r="B512" s="47">
        <v>13</v>
      </c>
      <c r="C512" s="47" t="s">
        <v>131</v>
      </c>
      <c r="D512" s="47" t="s">
        <v>441</v>
      </c>
      <c r="E512" s="47" t="s">
        <v>460</v>
      </c>
      <c r="F512" s="47">
        <v>523</v>
      </c>
    </row>
    <row r="513" spans="2:6" x14ac:dyDescent="0.15">
      <c r="B513" s="47">
        <v>13</v>
      </c>
      <c r="C513" s="47" t="s">
        <v>131</v>
      </c>
      <c r="D513" s="47" t="s">
        <v>441</v>
      </c>
      <c r="E513" s="47" t="s">
        <v>461</v>
      </c>
      <c r="F513" s="47">
        <v>524</v>
      </c>
    </row>
    <row r="514" spans="2:6" x14ac:dyDescent="0.15">
      <c r="B514" s="47">
        <v>13</v>
      </c>
      <c r="C514" s="47" t="s">
        <v>131</v>
      </c>
      <c r="D514" s="47" t="s">
        <v>441</v>
      </c>
      <c r="E514" s="47" t="s">
        <v>462</v>
      </c>
      <c r="F514" s="47">
        <v>525</v>
      </c>
    </row>
    <row r="515" spans="2:6" x14ac:dyDescent="0.15">
      <c r="B515" s="47">
        <v>13</v>
      </c>
      <c r="C515" s="47" t="s">
        <v>131</v>
      </c>
      <c r="D515" s="47" t="s">
        <v>441</v>
      </c>
      <c r="E515" s="47" t="s">
        <v>463</v>
      </c>
      <c r="F515" s="47">
        <v>526</v>
      </c>
    </row>
    <row r="516" spans="2:6" x14ac:dyDescent="0.15">
      <c r="B516" s="47">
        <v>13</v>
      </c>
      <c r="C516" s="47" t="s">
        <v>131</v>
      </c>
      <c r="D516" s="47" t="s">
        <v>441</v>
      </c>
      <c r="E516" s="47" t="s">
        <v>1112</v>
      </c>
      <c r="F516" s="47">
        <v>527</v>
      </c>
    </row>
    <row r="517" spans="2:6" x14ac:dyDescent="0.15">
      <c r="B517" s="47"/>
      <c r="C517" s="47"/>
      <c r="D517" s="47"/>
      <c r="E517" s="47"/>
      <c r="F517" s="47"/>
    </row>
    <row r="518" spans="2:6" x14ac:dyDescent="0.15">
      <c r="B518" s="47"/>
      <c r="C518" s="47"/>
      <c r="D518" s="47"/>
      <c r="E518" s="47"/>
      <c r="F518" s="47"/>
    </row>
    <row r="519" spans="2:6" x14ac:dyDescent="0.15">
      <c r="B519" s="47">
        <v>14</v>
      </c>
      <c r="C519" s="47" t="s">
        <v>131</v>
      </c>
      <c r="D519" s="47" t="s">
        <v>464</v>
      </c>
      <c r="E519" s="47" t="s">
        <v>465</v>
      </c>
      <c r="F519" s="47">
        <v>529</v>
      </c>
    </row>
    <row r="520" spans="2:6" x14ac:dyDescent="0.15">
      <c r="B520" s="47">
        <v>14</v>
      </c>
      <c r="C520" s="47" t="s">
        <v>131</v>
      </c>
      <c r="D520" s="47" t="s">
        <v>464</v>
      </c>
      <c r="E520" s="47" t="s">
        <v>466</v>
      </c>
      <c r="F520" s="47">
        <v>530</v>
      </c>
    </row>
    <row r="521" spans="2:6" x14ac:dyDescent="0.15">
      <c r="B521" s="47">
        <v>14</v>
      </c>
      <c r="C521" s="47" t="s">
        <v>131</v>
      </c>
      <c r="D521" s="47" t="s">
        <v>464</v>
      </c>
      <c r="E521" s="47" t="s">
        <v>467</v>
      </c>
      <c r="F521" s="47">
        <v>531</v>
      </c>
    </row>
    <row r="522" spans="2:6" x14ac:dyDescent="0.15">
      <c r="B522" s="47">
        <v>14</v>
      </c>
      <c r="C522" s="47" t="s">
        <v>131</v>
      </c>
      <c r="D522" s="47" t="s">
        <v>464</v>
      </c>
      <c r="E522" s="47" t="s">
        <v>468</v>
      </c>
      <c r="F522" s="47">
        <v>532</v>
      </c>
    </row>
    <row r="523" spans="2:6" x14ac:dyDescent="0.15">
      <c r="B523" s="47">
        <v>14</v>
      </c>
      <c r="C523" s="47" t="s">
        <v>131</v>
      </c>
      <c r="D523" s="47" t="s">
        <v>464</v>
      </c>
      <c r="E523" s="47" t="s">
        <v>469</v>
      </c>
      <c r="F523" s="47">
        <v>533</v>
      </c>
    </row>
    <row r="524" spans="2:6" x14ac:dyDescent="0.15">
      <c r="B524" s="47">
        <v>14</v>
      </c>
      <c r="C524" s="47" t="s">
        <v>131</v>
      </c>
      <c r="D524" s="47" t="s">
        <v>464</v>
      </c>
      <c r="E524" s="47" t="s">
        <v>470</v>
      </c>
      <c r="F524" s="47">
        <v>534</v>
      </c>
    </row>
    <row r="525" spans="2:6" x14ac:dyDescent="0.15">
      <c r="B525" s="47">
        <v>14</v>
      </c>
      <c r="C525" s="47" t="s">
        <v>131</v>
      </c>
      <c r="D525" s="47" t="s">
        <v>464</v>
      </c>
      <c r="E525" s="47" t="s">
        <v>471</v>
      </c>
      <c r="F525" s="47">
        <v>535</v>
      </c>
    </row>
    <row r="526" spans="2:6" x14ac:dyDescent="0.15">
      <c r="B526" s="47">
        <v>14</v>
      </c>
      <c r="C526" s="47" t="s">
        <v>131</v>
      </c>
      <c r="D526" s="47" t="s">
        <v>464</v>
      </c>
      <c r="E526" s="47" t="s">
        <v>472</v>
      </c>
      <c r="F526" s="47">
        <v>536</v>
      </c>
    </row>
    <row r="527" spans="2:6" x14ac:dyDescent="0.15">
      <c r="B527" s="47">
        <v>14</v>
      </c>
      <c r="C527" s="47" t="s">
        <v>131</v>
      </c>
      <c r="D527" s="47" t="s">
        <v>464</v>
      </c>
      <c r="E527" s="47" t="s">
        <v>473</v>
      </c>
      <c r="F527" s="47">
        <v>537</v>
      </c>
    </row>
    <row r="528" spans="2:6" x14ac:dyDescent="0.15">
      <c r="B528" s="47">
        <v>14</v>
      </c>
      <c r="C528" s="47" t="s">
        <v>131</v>
      </c>
      <c r="D528" s="47" t="s">
        <v>464</v>
      </c>
      <c r="E528" s="47" t="s">
        <v>474</v>
      </c>
      <c r="F528" s="47">
        <v>538</v>
      </c>
    </row>
    <row r="529" spans="2:6" x14ac:dyDescent="0.15">
      <c r="B529" s="47">
        <v>14</v>
      </c>
      <c r="C529" s="47" t="s">
        <v>131</v>
      </c>
      <c r="D529" s="47" t="s">
        <v>464</v>
      </c>
      <c r="E529" s="47" t="s">
        <v>475</v>
      </c>
      <c r="F529" s="47">
        <v>539</v>
      </c>
    </row>
    <row r="530" spans="2:6" x14ac:dyDescent="0.15">
      <c r="B530" s="47">
        <v>14</v>
      </c>
      <c r="C530" s="47" t="s">
        <v>131</v>
      </c>
      <c r="D530" s="47" t="s">
        <v>464</v>
      </c>
      <c r="E530" s="47" t="s">
        <v>476</v>
      </c>
      <c r="F530" s="47">
        <v>540</v>
      </c>
    </row>
    <row r="531" spans="2:6" x14ac:dyDescent="0.15">
      <c r="B531" s="47">
        <v>14</v>
      </c>
      <c r="C531" s="47" t="s">
        <v>131</v>
      </c>
      <c r="D531" s="47" t="s">
        <v>464</v>
      </c>
      <c r="E531" s="47" t="s">
        <v>477</v>
      </c>
      <c r="F531" s="47">
        <v>541</v>
      </c>
    </row>
    <row r="532" spans="2:6" x14ac:dyDescent="0.15">
      <c r="B532" s="47">
        <v>14</v>
      </c>
      <c r="C532" s="47" t="s">
        <v>131</v>
      </c>
      <c r="D532" s="47" t="s">
        <v>464</v>
      </c>
      <c r="E532" s="47" t="s">
        <v>478</v>
      </c>
      <c r="F532" s="47">
        <v>542</v>
      </c>
    </row>
    <row r="533" spans="2:6" x14ac:dyDescent="0.15">
      <c r="B533" s="47">
        <v>14</v>
      </c>
      <c r="C533" s="47" t="s">
        <v>131</v>
      </c>
      <c r="D533" s="47" t="s">
        <v>464</v>
      </c>
      <c r="E533" s="47" t="s">
        <v>479</v>
      </c>
      <c r="F533" s="47">
        <v>543</v>
      </c>
    </row>
    <row r="534" spans="2:6" x14ac:dyDescent="0.15">
      <c r="B534" s="47">
        <v>14</v>
      </c>
      <c r="C534" s="47" t="s">
        <v>131</v>
      </c>
      <c r="D534" s="47" t="s">
        <v>464</v>
      </c>
      <c r="E534" s="47" t="s">
        <v>480</v>
      </c>
      <c r="F534" s="47">
        <v>544</v>
      </c>
    </row>
    <row r="535" spans="2:6" x14ac:dyDescent="0.15">
      <c r="B535" s="47">
        <v>14</v>
      </c>
      <c r="C535" s="47" t="s">
        <v>131</v>
      </c>
      <c r="D535" s="47" t="s">
        <v>464</v>
      </c>
      <c r="E535" s="47" t="s">
        <v>1113</v>
      </c>
      <c r="F535" s="47">
        <v>545</v>
      </c>
    </row>
    <row r="536" spans="2:6" x14ac:dyDescent="0.15">
      <c r="B536" s="47"/>
      <c r="C536" s="47"/>
      <c r="D536" s="47"/>
      <c r="E536" s="47"/>
      <c r="F536" s="47"/>
    </row>
    <row r="537" spans="2:6" x14ac:dyDescent="0.15">
      <c r="B537" s="47"/>
      <c r="C537" s="47"/>
      <c r="D537" s="47"/>
      <c r="E537" s="47"/>
      <c r="F537" s="47"/>
    </row>
    <row r="538" spans="2:6" x14ac:dyDescent="0.15">
      <c r="B538" s="47">
        <v>15</v>
      </c>
      <c r="C538" s="47" t="s">
        <v>546</v>
      </c>
      <c r="D538" s="47" t="s">
        <v>569</v>
      </c>
      <c r="E538" s="47" t="s">
        <v>570</v>
      </c>
      <c r="F538" s="47">
        <v>547</v>
      </c>
    </row>
    <row r="539" spans="2:6" x14ac:dyDescent="0.15">
      <c r="B539" s="47">
        <v>15</v>
      </c>
      <c r="C539" s="47" t="s">
        <v>546</v>
      </c>
      <c r="D539" s="47" t="s">
        <v>569</v>
      </c>
      <c r="E539" s="47" t="s">
        <v>571</v>
      </c>
      <c r="F539" s="47">
        <v>548</v>
      </c>
    </row>
    <row r="540" spans="2:6" x14ac:dyDescent="0.15">
      <c r="B540" s="47">
        <v>15</v>
      </c>
      <c r="C540" s="47" t="s">
        <v>546</v>
      </c>
      <c r="D540" s="47" t="s">
        <v>569</v>
      </c>
      <c r="E540" s="47" t="s">
        <v>572</v>
      </c>
      <c r="F540" s="47">
        <v>549</v>
      </c>
    </row>
    <row r="541" spans="2:6" x14ac:dyDescent="0.15">
      <c r="B541" s="47">
        <v>15</v>
      </c>
      <c r="C541" s="47" t="s">
        <v>546</v>
      </c>
      <c r="D541" s="47" t="s">
        <v>569</v>
      </c>
      <c r="E541" s="47" t="s">
        <v>573</v>
      </c>
      <c r="F541" s="47">
        <v>550</v>
      </c>
    </row>
    <row r="542" spans="2:6" x14ac:dyDescent="0.15">
      <c r="B542" s="47">
        <v>15</v>
      </c>
      <c r="C542" s="47" t="s">
        <v>546</v>
      </c>
      <c r="D542" s="47" t="s">
        <v>569</v>
      </c>
      <c r="E542" s="47" t="s">
        <v>574</v>
      </c>
      <c r="F542" s="47">
        <v>551</v>
      </c>
    </row>
    <row r="543" spans="2:6" x14ac:dyDescent="0.15">
      <c r="B543" s="47">
        <v>15</v>
      </c>
      <c r="C543" s="47" t="s">
        <v>546</v>
      </c>
      <c r="D543" s="47" t="s">
        <v>569</v>
      </c>
      <c r="E543" s="47" t="s">
        <v>575</v>
      </c>
      <c r="F543" s="47">
        <v>552</v>
      </c>
    </row>
    <row r="544" spans="2:6" x14ac:dyDescent="0.15">
      <c r="B544" s="47">
        <v>15</v>
      </c>
      <c r="C544" s="47" t="s">
        <v>546</v>
      </c>
      <c r="D544" s="47" t="s">
        <v>569</v>
      </c>
      <c r="E544" s="47" t="s">
        <v>576</v>
      </c>
      <c r="F544" s="47">
        <v>553</v>
      </c>
    </row>
    <row r="545" spans="2:6" x14ac:dyDescent="0.15">
      <c r="B545" s="47">
        <v>15</v>
      </c>
      <c r="C545" s="47" t="s">
        <v>546</v>
      </c>
      <c r="D545" s="47" t="s">
        <v>569</v>
      </c>
      <c r="E545" s="47" t="s">
        <v>577</v>
      </c>
      <c r="F545" s="47">
        <v>554</v>
      </c>
    </row>
    <row r="546" spans="2:6" x14ac:dyDescent="0.15">
      <c r="B546" s="47">
        <v>15</v>
      </c>
      <c r="C546" s="47" t="s">
        <v>546</v>
      </c>
      <c r="D546" s="47" t="s">
        <v>569</v>
      </c>
      <c r="E546" s="47" t="s">
        <v>578</v>
      </c>
      <c r="F546" s="47">
        <v>555</v>
      </c>
    </row>
    <row r="547" spans="2:6" x14ac:dyDescent="0.15">
      <c r="B547" s="47">
        <v>15</v>
      </c>
      <c r="C547" s="47" t="s">
        <v>546</v>
      </c>
      <c r="D547" s="47" t="s">
        <v>569</v>
      </c>
      <c r="E547" s="47" t="s">
        <v>569</v>
      </c>
      <c r="F547" s="47">
        <v>556</v>
      </c>
    </row>
    <row r="548" spans="2:6" x14ac:dyDescent="0.15">
      <c r="B548" s="47">
        <v>15</v>
      </c>
      <c r="C548" s="47" t="s">
        <v>546</v>
      </c>
      <c r="D548" s="47" t="s">
        <v>569</v>
      </c>
      <c r="E548" s="47" t="s">
        <v>579</v>
      </c>
      <c r="F548" s="47">
        <v>557</v>
      </c>
    </row>
    <row r="549" spans="2:6" x14ac:dyDescent="0.15">
      <c r="B549" s="47">
        <v>15</v>
      </c>
      <c r="C549" s="47" t="s">
        <v>546</v>
      </c>
      <c r="D549" s="47" t="s">
        <v>569</v>
      </c>
      <c r="E549" s="47" t="s">
        <v>580</v>
      </c>
      <c r="F549" s="47">
        <v>558</v>
      </c>
    </row>
    <row r="550" spans="2:6" x14ac:dyDescent="0.15">
      <c r="B550" s="47">
        <v>15</v>
      </c>
      <c r="C550" s="47" t="s">
        <v>546</v>
      </c>
      <c r="D550" s="47" t="s">
        <v>569</v>
      </c>
      <c r="E550" s="47" t="s">
        <v>581</v>
      </c>
      <c r="F550" s="47">
        <v>559</v>
      </c>
    </row>
    <row r="551" spans="2:6" x14ac:dyDescent="0.15">
      <c r="B551" s="47">
        <v>15</v>
      </c>
      <c r="C551" s="47" t="s">
        <v>546</v>
      </c>
      <c r="D551" s="47" t="s">
        <v>569</v>
      </c>
      <c r="E551" s="47" t="s">
        <v>582</v>
      </c>
      <c r="F551" s="47">
        <v>560</v>
      </c>
    </row>
    <row r="552" spans="2:6" x14ac:dyDescent="0.15">
      <c r="B552" s="47">
        <v>15</v>
      </c>
      <c r="C552" s="47" t="s">
        <v>546</v>
      </c>
      <c r="D552" s="47" t="s">
        <v>569</v>
      </c>
      <c r="E552" s="47" t="s">
        <v>583</v>
      </c>
      <c r="F552" s="47">
        <v>561</v>
      </c>
    </row>
    <row r="553" spans="2:6" x14ac:dyDescent="0.15">
      <c r="B553" s="47"/>
      <c r="C553" s="47"/>
      <c r="D553" s="47"/>
      <c r="E553" s="47"/>
      <c r="F553" s="47"/>
    </row>
    <row r="554" spans="2:6" x14ac:dyDescent="0.15">
      <c r="B554" s="47"/>
      <c r="C554" s="47"/>
      <c r="D554" s="47"/>
      <c r="E554" s="47"/>
      <c r="F554" s="47"/>
    </row>
    <row r="555" spans="2:6" x14ac:dyDescent="0.15">
      <c r="B555" s="47">
        <v>16</v>
      </c>
      <c r="C555" s="47" t="s">
        <v>520</v>
      </c>
      <c r="D555" s="47" t="s">
        <v>1014</v>
      </c>
      <c r="E555" s="47" t="s">
        <v>521</v>
      </c>
      <c r="F555" s="47">
        <v>563</v>
      </c>
    </row>
    <row r="556" spans="2:6" x14ac:dyDescent="0.15">
      <c r="B556" s="47">
        <v>16</v>
      </c>
      <c r="C556" s="47" t="s">
        <v>520</v>
      </c>
      <c r="D556" s="47" t="s">
        <v>1014</v>
      </c>
      <c r="E556" s="47" t="s">
        <v>522</v>
      </c>
      <c r="F556" s="47">
        <v>564</v>
      </c>
    </row>
    <row r="557" spans="2:6" x14ac:dyDescent="0.15">
      <c r="B557" s="47">
        <v>16</v>
      </c>
      <c r="C557" s="47" t="s">
        <v>520</v>
      </c>
      <c r="D557" s="47" t="s">
        <v>1014</v>
      </c>
      <c r="E557" s="47" t="s">
        <v>523</v>
      </c>
      <c r="F557" s="47">
        <v>565</v>
      </c>
    </row>
    <row r="558" spans="2:6" x14ac:dyDescent="0.15">
      <c r="B558" s="47">
        <v>16</v>
      </c>
      <c r="C558" s="47" t="s">
        <v>520</v>
      </c>
      <c r="D558" s="47" t="s">
        <v>1014</v>
      </c>
      <c r="E558" s="47" t="s">
        <v>524</v>
      </c>
      <c r="F558" s="47">
        <v>566</v>
      </c>
    </row>
    <row r="559" spans="2:6" x14ac:dyDescent="0.15">
      <c r="B559" s="47">
        <v>16</v>
      </c>
      <c r="C559" s="47" t="s">
        <v>520</v>
      </c>
      <c r="D559" s="47" t="s">
        <v>1014</v>
      </c>
      <c r="E559" s="47" t="s">
        <v>525</v>
      </c>
      <c r="F559" s="47">
        <v>567</v>
      </c>
    </row>
    <row r="560" spans="2:6" x14ac:dyDescent="0.15">
      <c r="B560" s="47">
        <v>16</v>
      </c>
      <c r="C560" s="47" t="s">
        <v>520</v>
      </c>
      <c r="D560" s="47" t="s">
        <v>1014</v>
      </c>
      <c r="E560" s="47" t="s">
        <v>526</v>
      </c>
      <c r="F560" s="47">
        <v>568</v>
      </c>
    </row>
    <row r="561" spans="2:6" x14ac:dyDescent="0.15">
      <c r="B561" s="47">
        <v>16</v>
      </c>
      <c r="C561" s="47" t="s">
        <v>520</v>
      </c>
      <c r="D561" s="47" t="s">
        <v>1014</v>
      </c>
      <c r="E561" s="47" t="s">
        <v>527</v>
      </c>
      <c r="F561" s="47">
        <v>569</v>
      </c>
    </row>
    <row r="562" spans="2:6" x14ac:dyDescent="0.15">
      <c r="B562" s="47">
        <v>16</v>
      </c>
      <c r="C562" s="47" t="s">
        <v>520</v>
      </c>
      <c r="D562" s="47" t="s">
        <v>1014</v>
      </c>
      <c r="E562" s="47" t="s">
        <v>528</v>
      </c>
      <c r="F562" s="47">
        <v>570</v>
      </c>
    </row>
    <row r="563" spans="2:6" x14ac:dyDescent="0.15">
      <c r="B563" s="47">
        <v>16</v>
      </c>
      <c r="C563" s="47" t="s">
        <v>520</v>
      </c>
      <c r="D563" s="47" t="s">
        <v>1014</v>
      </c>
      <c r="E563" s="47" t="s">
        <v>529</v>
      </c>
      <c r="F563" s="47">
        <v>571</v>
      </c>
    </row>
    <row r="564" spans="2:6" x14ac:dyDescent="0.15">
      <c r="B564" s="47">
        <v>16</v>
      </c>
      <c r="C564" s="47" t="s">
        <v>520</v>
      </c>
      <c r="D564" s="47" t="s">
        <v>1014</v>
      </c>
      <c r="E564" s="47" t="s">
        <v>530</v>
      </c>
      <c r="F564" s="47">
        <v>572</v>
      </c>
    </row>
    <row r="565" spans="2:6" x14ac:dyDescent="0.15">
      <c r="B565" s="47">
        <v>16</v>
      </c>
      <c r="C565" s="47" t="s">
        <v>520</v>
      </c>
      <c r="D565" s="47" t="s">
        <v>1014</v>
      </c>
      <c r="E565" s="47" t="s">
        <v>531</v>
      </c>
      <c r="F565" s="47">
        <v>573</v>
      </c>
    </row>
    <row r="566" spans="2:6" x14ac:dyDescent="0.15">
      <c r="B566" s="47">
        <v>16</v>
      </c>
      <c r="C566" s="47" t="s">
        <v>520</v>
      </c>
      <c r="D566" s="47" t="s">
        <v>1014</v>
      </c>
      <c r="E566" s="47" t="s">
        <v>532</v>
      </c>
      <c r="F566" s="47">
        <v>574</v>
      </c>
    </row>
    <row r="567" spans="2:6" x14ac:dyDescent="0.15">
      <c r="B567" s="47">
        <v>16</v>
      </c>
      <c r="C567" s="47" t="s">
        <v>520</v>
      </c>
      <c r="D567" s="47" t="s">
        <v>1014</v>
      </c>
      <c r="E567" s="47" t="s">
        <v>533</v>
      </c>
      <c r="F567" s="47">
        <v>575</v>
      </c>
    </row>
    <row r="568" spans="2:6" x14ac:dyDescent="0.15">
      <c r="B568" s="47">
        <v>16</v>
      </c>
      <c r="C568" s="47" t="s">
        <v>520</v>
      </c>
      <c r="D568" s="47" t="s">
        <v>1014</v>
      </c>
      <c r="E568" s="47" t="s">
        <v>534</v>
      </c>
      <c r="F568" s="47">
        <v>576</v>
      </c>
    </row>
    <row r="569" spans="2:6" x14ac:dyDescent="0.15">
      <c r="B569" s="47">
        <v>16</v>
      </c>
      <c r="C569" s="47" t="s">
        <v>520</v>
      </c>
      <c r="D569" s="47" t="s">
        <v>1014</v>
      </c>
      <c r="E569" s="47" t="s">
        <v>535</v>
      </c>
      <c r="F569" s="47">
        <v>577</v>
      </c>
    </row>
    <row r="570" spans="2:6" x14ac:dyDescent="0.15">
      <c r="B570" s="47">
        <v>16</v>
      </c>
      <c r="C570" s="47" t="s">
        <v>520</v>
      </c>
      <c r="D570" s="47" t="s">
        <v>1014</v>
      </c>
      <c r="E570" s="47" t="s">
        <v>536</v>
      </c>
      <c r="F570" s="47">
        <v>578</v>
      </c>
    </row>
    <row r="571" spans="2:6" x14ac:dyDescent="0.15">
      <c r="B571" s="47">
        <v>16</v>
      </c>
      <c r="C571" s="47" t="s">
        <v>520</v>
      </c>
      <c r="D571" s="47" t="s">
        <v>1014</v>
      </c>
      <c r="E571" s="47" t="s">
        <v>537</v>
      </c>
      <c r="F571" s="47">
        <v>579</v>
      </c>
    </row>
    <row r="572" spans="2:6" x14ac:dyDescent="0.15">
      <c r="B572" s="47">
        <v>16</v>
      </c>
      <c r="C572" s="47" t="s">
        <v>520</v>
      </c>
      <c r="D572" s="47" t="s">
        <v>1014</v>
      </c>
      <c r="E572" s="47" t="s">
        <v>538</v>
      </c>
      <c r="F572" s="47">
        <v>580</v>
      </c>
    </row>
    <row r="573" spans="2:6" x14ac:dyDescent="0.15">
      <c r="B573" s="47">
        <v>16</v>
      </c>
      <c r="C573" s="47" t="s">
        <v>520</v>
      </c>
      <c r="D573" s="47" t="s">
        <v>1014</v>
      </c>
      <c r="E573" s="47" t="s">
        <v>539</v>
      </c>
      <c r="F573" s="47">
        <v>581</v>
      </c>
    </row>
    <row r="574" spans="2:6" x14ac:dyDescent="0.15">
      <c r="B574" s="47">
        <v>16</v>
      </c>
      <c r="C574" s="47" t="s">
        <v>520</v>
      </c>
      <c r="D574" s="47" t="s">
        <v>1014</v>
      </c>
      <c r="E574" s="47" t="s">
        <v>540</v>
      </c>
      <c r="F574" s="47">
        <v>582</v>
      </c>
    </row>
    <row r="575" spans="2:6" x14ac:dyDescent="0.15">
      <c r="B575" s="47">
        <v>16</v>
      </c>
      <c r="C575" s="47" t="s">
        <v>520</v>
      </c>
      <c r="D575" s="47" t="s">
        <v>1014</v>
      </c>
      <c r="E575" s="47" t="s">
        <v>541</v>
      </c>
      <c r="F575" s="47">
        <v>583</v>
      </c>
    </row>
    <row r="576" spans="2:6" x14ac:dyDescent="0.15">
      <c r="B576" s="47">
        <v>16</v>
      </c>
      <c r="C576" s="47" t="s">
        <v>520</v>
      </c>
      <c r="D576" s="47" t="s">
        <v>1014</v>
      </c>
      <c r="E576" s="47" t="s">
        <v>542</v>
      </c>
      <c r="F576" s="47">
        <v>584</v>
      </c>
    </row>
    <row r="577" spans="2:6" x14ac:dyDescent="0.15">
      <c r="B577" s="47">
        <v>16</v>
      </c>
      <c r="C577" s="47" t="s">
        <v>520</v>
      </c>
      <c r="D577" s="47" t="s">
        <v>1014</v>
      </c>
      <c r="E577" s="47" t="s">
        <v>543</v>
      </c>
      <c r="F577" s="47">
        <v>585</v>
      </c>
    </row>
    <row r="578" spans="2:6" x14ac:dyDescent="0.15">
      <c r="B578" s="47">
        <v>16</v>
      </c>
      <c r="C578" s="47" t="s">
        <v>520</v>
      </c>
      <c r="D578" s="47" t="s">
        <v>1014</v>
      </c>
      <c r="E578" s="47" t="s">
        <v>544</v>
      </c>
      <c r="F578" s="47">
        <v>586</v>
      </c>
    </row>
    <row r="579" spans="2:6" x14ac:dyDescent="0.15">
      <c r="B579" s="47">
        <v>16</v>
      </c>
      <c r="C579" s="47" t="s">
        <v>520</v>
      </c>
      <c r="D579" s="47" t="s">
        <v>1014</v>
      </c>
      <c r="E579" s="47" t="s">
        <v>545</v>
      </c>
      <c r="F579" s="47">
        <v>587</v>
      </c>
    </row>
    <row r="580" spans="2:6" x14ac:dyDescent="0.15">
      <c r="B580" s="47">
        <v>16</v>
      </c>
      <c r="C580" s="47" t="s">
        <v>520</v>
      </c>
      <c r="D580" s="47" t="s">
        <v>241</v>
      </c>
      <c r="E580" s="47" t="s">
        <v>1114</v>
      </c>
      <c r="F580" s="47">
        <v>588</v>
      </c>
    </row>
    <row r="581" spans="2:6" x14ac:dyDescent="0.15">
      <c r="B581" s="47"/>
      <c r="C581" s="47"/>
      <c r="D581" s="47"/>
      <c r="E581" s="47"/>
      <c r="F581" s="47"/>
    </row>
    <row r="582" spans="2:6" x14ac:dyDescent="0.15">
      <c r="B582" s="47"/>
      <c r="C582" s="47"/>
      <c r="D582" s="47"/>
      <c r="E582" s="47"/>
      <c r="F582" s="47"/>
    </row>
    <row r="583" spans="2:6" x14ac:dyDescent="0.15">
      <c r="B583" s="47">
        <v>17</v>
      </c>
      <c r="C583" s="47" t="s">
        <v>546</v>
      </c>
      <c r="D583" s="47" t="s">
        <v>1015</v>
      </c>
      <c r="E583" s="47" t="s">
        <v>547</v>
      </c>
      <c r="F583" s="47">
        <v>590</v>
      </c>
    </row>
    <row r="584" spans="2:6" x14ac:dyDescent="0.15">
      <c r="B584" s="47">
        <v>17</v>
      </c>
      <c r="C584" s="47" t="s">
        <v>546</v>
      </c>
      <c r="D584" s="47" t="s">
        <v>1015</v>
      </c>
      <c r="E584" s="47" t="s">
        <v>548</v>
      </c>
      <c r="F584" s="47">
        <v>591</v>
      </c>
    </row>
    <row r="585" spans="2:6" x14ac:dyDescent="0.15">
      <c r="B585" s="47">
        <v>17</v>
      </c>
      <c r="C585" s="47" t="s">
        <v>546</v>
      </c>
      <c r="D585" s="47" t="s">
        <v>1015</v>
      </c>
      <c r="E585" s="47" t="s">
        <v>549</v>
      </c>
      <c r="F585" s="47">
        <v>592</v>
      </c>
    </row>
    <row r="586" spans="2:6" x14ac:dyDescent="0.15">
      <c r="B586" s="47">
        <v>17</v>
      </c>
      <c r="C586" s="47" t="s">
        <v>546</v>
      </c>
      <c r="D586" s="47" t="s">
        <v>1015</v>
      </c>
      <c r="E586" s="47" t="s">
        <v>550</v>
      </c>
      <c r="F586" s="47">
        <v>593</v>
      </c>
    </row>
    <row r="587" spans="2:6" x14ac:dyDescent="0.15">
      <c r="B587" s="47">
        <v>17</v>
      </c>
      <c r="C587" s="47" t="s">
        <v>546</v>
      </c>
      <c r="D587" s="47" t="s">
        <v>1015</v>
      </c>
      <c r="E587" s="47" t="s">
        <v>551</v>
      </c>
      <c r="F587" s="47">
        <v>594</v>
      </c>
    </row>
    <row r="588" spans="2:6" x14ac:dyDescent="0.15">
      <c r="B588" s="47">
        <v>17</v>
      </c>
      <c r="C588" s="47" t="s">
        <v>546</v>
      </c>
      <c r="D588" s="47" t="s">
        <v>1015</v>
      </c>
      <c r="E588" s="47" t="s">
        <v>552</v>
      </c>
      <c r="F588" s="47">
        <v>595</v>
      </c>
    </row>
    <row r="589" spans="2:6" x14ac:dyDescent="0.15">
      <c r="B589" s="47">
        <v>17</v>
      </c>
      <c r="C589" s="47" t="s">
        <v>546</v>
      </c>
      <c r="D589" s="47" t="s">
        <v>1015</v>
      </c>
      <c r="E589" s="47" t="s">
        <v>553</v>
      </c>
      <c r="F589" s="47">
        <v>596</v>
      </c>
    </row>
    <row r="590" spans="2:6" x14ac:dyDescent="0.15">
      <c r="B590" s="47">
        <v>17</v>
      </c>
      <c r="C590" s="47" t="s">
        <v>546</v>
      </c>
      <c r="D590" s="47" t="s">
        <v>1015</v>
      </c>
      <c r="E590" s="47" t="s">
        <v>554</v>
      </c>
      <c r="F590" s="47">
        <v>597</v>
      </c>
    </row>
    <row r="591" spans="2:6" x14ac:dyDescent="0.15">
      <c r="B591" s="47">
        <v>17</v>
      </c>
      <c r="C591" s="47" t="s">
        <v>546</v>
      </c>
      <c r="D591" s="47" t="s">
        <v>1015</v>
      </c>
      <c r="E591" s="47" t="s">
        <v>555</v>
      </c>
      <c r="F591" s="47">
        <v>598</v>
      </c>
    </row>
    <row r="592" spans="2:6" x14ac:dyDescent="0.15">
      <c r="B592" s="47">
        <v>17</v>
      </c>
      <c r="C592" s="47" t="s">
        <v>546</v>
      </c>
      <c r="D592" s="47" t="s">
        <v>1015</v>
      </c>
      <c r="E592" s="47" t="s">
        <v>556</v>
      </c>
      <c r="F592" s="47">
        <v>599</v>
      </c>
    </row>
    <row r="593" spans="2:6" x14ac:dyDescent="0.15">
      <c r="B593" s="47">
        <v>17</v>
      </c>
      <c r="C593" s="47" t="s">
        <v>546</v>
      </c>
      <c r="D593" s="47" t="s">
        <v>1015</v>
      </c>
      <c r="E593" s="47" t="s">
        <v>557</v>
      </c>
      <c r="F593" s="47">
        <v>600</v>
      </c>
    </row>
    <row r="594" spans="2:6" x14ac:dyDescent="0.15">
      <c r="B594" s="47">
        <v>17</v>
      </c>
      <c r="C594" s="47" t="s">
        <v>546</v>
      </c>
      <c r="D594" s="47" t="s">
        <v>1015</v>
      </c>
      <c r="E594" s="47" t="s">
        <v>558</v>
      </c>
      <c r="F594" s="47">
        <v>601</v>
      </c>
    </row>
    <row r="595" spans="2:6" x14ac:dyDescent="0.15">
      <c r="B595" s="47">
        <v>17</v>
      </c>
      <c r="C595" s="47" t="s">
        <v>546</v>
      </c>
      <c r="D595" s="47" t="s">
        <v>1015</v>
      </c>
      <c r="E595" s="47" t="s">
        <v>559</v>
      </c>
      <c r="F595" s="47">
        <v>602</v>
      </c>
    </row>
    <row r="596" spans="2:6" x14ac:dyDescent="0.15">
      <c r="B596" s="47">
        <v>17</v>
      </c>
      <c r="C596" s="47" t="s">
        <v>546</v>
      </c>
      <c r="D596" s="47" t="s">
        <v>1015</v>
      </c>
      <c r="E596" s="47" t="s">
        <v>560</v>
      </c>
      <c r="F596" s="47">
        <v>603</v>
      </c>
    </row>
    <row r="597" spans="2:6" x14ac:dyDescent="0.15">
      <c r="B597" s="47">
        <v>17</v>
      </c>
      <c r="C597" s="47" t="s">
        <v>546</v>
      </c>
      <c r="D597" s="47" t="s">
        <v>1015</v>
      </c>
      <c r="E597" s="47" t="s">
        <v>561</v>
      </c>
      <c r="F597" s="47">
        <v>604</v>
      </c>
    </row>
    <row r="598" spans="2:6" x14ac:dyDescent="0.15">
      <c r="B598" s="47">
        <v>17</v>
      </c>
      <c r="C598" s="47" t="s">
        <v>546</v>
      </c>
      <c r="D598" s="47" t="s">
        <v>1015</v>
      </c>
      <c r="E598" s="47" t="s">
        <v>562</v>
      </c>
      <c r="F598" s="47">
        <v>605</v>
      </c>
    </row>
    <row r="599" spans="2:6" x14ac:dyDescent="0.15">
      <c r="B599" s="47">
        <v>17</v>
      </c>
      <c r="C599" s="47" t="s">
        <v>546</v>
      </c>
      <c r="D599" s="47" t="s">
        <v>1015</v>
      </c>
      <c r="E599" s="47" t="s">
        <v>563</v>
      </c>
      <c r="F599" s="47">
        <v>606</v>
      </c>
    </row>
    <row r="600" spans="2:6" x14ac:dyDescent="0.15">
      <c r="B600" s="47">
        <v>17</v>
      </c>
      <c r="C600" s="47" t="s">
        <v>546</v>
      </c>
      <c r="D600" s="47" t="s">
        <v>1015</v>
      </c>
      <c r="E600" s="47" t="s">
        <v>564</v>
      </c>
      <c r="F600" s="47">
        <v>607</v>
      </c>
    </row>
    <row r="601" spans="2:6" x14ac:dyDescent="0.15">
      <c r="B601" s="47">
        <v>17</v>
      </c>
      <c r="C601" s="47" t="s">
        <v>546</v>
      </c>
      <c r="D601" s="47" t="s">
        <v>1015</v>
      </c>
      <c r="E601" s="47" t="s">
        <v>565</v>
      </c>
      <c r="F601" s="47">
        <v>608</v>
      </c>
    </row>
    <row r="602" spans="2:6" x14ac:dyDescent="0.15">
      <c r="B602" s="47">
        <v>17</v>
      </c>
      <c r="C602" s="47" t="s">
        <v>546</v>
      </c>
      <c r="D602" s="47" t="s">
        <v>1015</v>
      </c>
      <c r="E602" s="47" t="s">
        <v>566</v>
      </c>
      <c r="F602" s="47">
        <v>609</v>
      </c>
    </row>
    <row r="603" spans="2:6" x14ac:dyDescent="0.15">
      <c r="B603" s="47">
        <v>17</v>
      </c>
      <c r="C603" s="47" t="s">
        <v>546</v>
      </c>
      <c r="D603" s="47" t="s">
        <v>1015</v>
      </c>
      <c r="E603" s="47" t="s">
        <v>567</v>
      </c>
      <c r="F603" s="47">
        <v>610</v>
      </c>
    </row>
    <row r="604" spans="2:6" x14ac:dyDescent="0.15">
      <c r="B604" s="47">
        <v>17</v>
      </c>
      <c r="C604" s="47" t="s">
        <v>546</v>
      </c>
      <c r="D604" s="47" t="s">
        <v>1015</v>
      </c>
      <c r="E604" s="47" t="s">
        <v>568</v>
      </c>
      <c r="F604" s="47">
        <v>611</v>
      </c>
    </row>
    <row r="605" spans="2:6" x14ac:dyDescent="0.15">
      <c r="B605" s="47">
        <v>17</v>
      </c>
      <c r="C605" s="47" t="s">
        <v>546</v>
      </c>
      <c r="D605" s="47" t="s">
        <v>240</v>
      </c>
      <c r="E605" s="47" t="s">
        <v>1116</v>
      </c>
      <c r="F605" s="47">
        <v>612</v>
      </c>
    </row>
    <row r="606" spans="2:6" x14ac:dyDescent="0.15">
      <c r="B606" s="47">
        <v>17</v>
      </c>
      <c r="C606" s="47" t="s">
        <v>546</v>
      </c>
      <c r="D606" s="47" t="s">
        <v>240</v>
      </c>
      <c r="E606" s="47" t="s">
        <v>1115</v>
      </c>
      <c r="F606" s="47">
        <v>613</v>
      </c>
    </row>
    <row r="607" spans="2:6" x14ac:dyDescent="0.15">
      <c r="B607" s="47"/>
      <c r="C607" s="47"/>
      <c r="D607" s="47"/>
      <c r="E607" s="47"/>
      <c r="F607" s="47"/>
    </row>
    <row r="608" spans="2:6" x14ac:dyDescent="0.15">
      <c r="B608" s="47"/>
      <c r="C608" s="47"/>
      <c r="D608" s="47"/>
      <c r="E608" s="47"/>
      <c r="F608" s="47"/>
    </row>
    <row r="609" spans="2:6" x14ac:dyDescent="0.15">
      <c r="B609" s="47">
        <v>18</v>
      </c>
      <c r="C609" s="47" t="s">
        <v>126</v>
      </c>
      <c r="D609" s="47" t="s">
        <v>815</v>
      </c>
      <c r="E609" s="47" t="s">
        <v>816</v>
      </c>
      <c r="F609" s="47">
        <v>615</v>
      </c>
    </row>
    <row r="610" spans="2:6" x14ac:dyDescent="0.15">
      <c r="B610" s="47">
        <v>18</v>
      </c>
      <c r="C610" s="47" t="s">
        <v>126</v>
      </c>
      <c r="D610" s="47" t="s">
        <v>815</v>
      </c>
      <c r="E610" s="47" t="s">
        <v>817</v>
      </c>
      <c r="F610" s="47">
        <v>616</v>
      </c>
    </row>
    <row r="611" spans="2:6" x14ac:dyDescent="0.15">
      <c r="B611" s="47">
        <v>18</v>
      </c>
      <c r="C611" s="47" t="s">
        <v>126</v>
      </c>
      <c r="D611" s="47" t="s">
        <v>815</v>
      </c>
      <c r="E611" s="47" t="s">
        <v>818</v>
      </c>
      <c r="F611" s="47">
        <v>617</v>
      </c>
    </row>
    <row r="612" spans="2:6" x14ac:dyDescent="0.15">
      <c r="B612" s="47">
        <v>18</v>
      </c>
      <c r="C612" s="47" t="s">
        <v>126</v>
      </c>
      <c r="D612" s="47" t="s">
        <v>815</v>
      </c>
      <c r="E612" s="47" t="s">
        <v>819</v>
      </c>
      <c r="F612" s="47">
        <v>618</v>
      </c>
    </row>
    <row r="613" spans="2:6" x14ac:dyDescent="0.15">
      <c r="B613" s="47">
        <v>18</v>
      </c>
      <c r="C613" s="47" t="s">
        <v>126</v>
      </c>
      <c r="D613" s="47" t="s">
        <v>815</v>
      </c>
      <c r="E613" s="47" t="s">
        <v>820</v>
      </c>
      <c r="F613" s="47">
        <v>619</v>
      </c>
    </row>
    <row r="614" spans="2:6" x14ac:dyDescent="0.15">
      <c r="B614" s="47">
        <v>18</v>
      </c>
      <c r="C614" s="47" t="s">
        <v>126</v>
      </c>
      <c r="D614" s="47" t="s">
        <v>815</v>
      </c>
      <c r="E614" s="47" t="s">
        <v>821</v>
      </c>
      <c r="F614" s="47">
        <v>620</v>
      </c>
    </row>
    <row r="615" spans="2:6" x14ac:dyDescent="0.15">
      <c r="B615" s="47">
        <v>18</v>
      </c>
      <c r="C615" s="47" t="s">
        <v>126</v>
      </c>
      <c r="D615" s="47" t="s">
        <v>815</v>
      </c>
      <c r="E615" s="47" t="s">
        <v>822</v>
      </c>
      <c r="F615" s="47">
        <v>621</v>
      </c>
    </row>
    <row r="616" spans="2:6" x14ac:dyDescent="0.15">
      <c r="B616" s="47">
        <v>18</v>
      </c>
      <c r="C616" s="47" t="s">
        <v>126</v>
      </c>
      <c r="D616" s="47" t="s">
        <v>815</v>
      </c>
      <c r="E616" s="47" t="s">
        <v>823</v>
      </c>
      <c r="F616" s="47">
        <v>622</v>
      </c>
    </row>
    <row r="617" spans="2:6" x14ac:dyDescent="0.15">
      <c r="B617" s="47">
        <v>18</v>
      </c>
      <c r="C617" s="47" t="s">
        <v>126</v>
      </c>
      <c r="D617" s="47" t="s">
        <v>815</v>
      </c>
      <c r="E617" s="47" t="s">
        <v>824</v>
      </c>
      <c r="F617" s="47">
        <v>623</v>
      </c>
    </row>
    <row r="618" spans="2:6" x14ac:dyDescent="0.15">
      <c r="B618" s="47">
        <v>18</v>
      </c>
      <c r="C618" s="47" t="s">
        <v>126</v>
      </c>
      <c r="D618" s="47" t="s">
        <v>815</v>
      </c>
      <c r="E618" s="47" t="s">
        <v>825</v>
      </c>
      <c r="F618" s="47">
        <v>624</v>
      </c>
    </row>
    <row r="619" spans="2:6" x14ac:dyDescent="0.15">
      <c r="B619" s="47">
        <v>18</v>
      </c>
      <c r="C619" s="47" t="s">
        <v>126</v>
      </c>
      <c r="D619" s="47" t="s">
        <v>815</v>
      </c>
      <c r="E619" s="47" t="s">
        <v>826</v>
      </c>
      <c r="F619" s="47">
        <v>625</v>
      </c>
    </row>
    <row r="620" spans="2:6" x14ac:dyDescent="0.15">
      <c r="B620" s="47">
        <v>18</v>
      </c>
      <c r="C620" s="47" t="s">
        <v>126</v>
      </c>
      <c r="D620" s="47" t="s">
        <v>815</v>
      </c>
      <c r="E620" s="47" t="s">
        <v>827</v>
      </c>
      <c r="F620" s="47">
        <v>626</v>
      </c>
    </row>
    <row r="621" spans="2:6" x14ac:dyDescent="0.15">
      <c r="B621" s="47">
        <v>18</v>
      </c>
      <c r="C621" s="47" t="s">
        <v>126</v>
      </c>
      <c r="D621" s="47" t="s">
        <v>815</v>
      </c>
      <c r="E621" s="47" t="s">
        <v>828</v>
      </c>
      <c r="F621" s="47">
        <v>627</v>
      </c>
    </row>
    <row r="622" spans="2:6" x14ac:dyDescent="0.15">
      <c r="B622" s="47">
        <v>18</v>
      </c>
      <c r="C622" s="47" t="s">
        <v>126</v>
      </c>
      <c r="D622" s="47" t="s">
        <v>815</v>
      </c>
      <c r="E622" s="47" t="s">
        <v>829</v>
      </c>
      <c r="F622" s="47">
        <v>628</v>
      </c>
    </row>
    <row r="623" spans="2:6" x14ac:dyDescent="0.15">
      <c r="B623" s="47">
        <v>18</v>
      </c>
      <c r="C623" s="47" t="s">
        <v>126</v>
      </c>
      <c r="D623" s="47" t="s">
        <v>815</v>
      </c>
      <c r="E623" s="47" t="s">
        <v>830</v>
      </c>
      <c r="F623" s="47">
        <v>629</v>
      </c>
    </row>
    <row r="624" spans="2:6" x14ac:dyDescent="0.15">
      <c r="B624" s="47">
        <v>18</v>
      </c>
      <c r="C624" s="47" t="s">
        <v>126</v>
      </c>
      <c r="D624" s="47" t="s">
        <v>815</v>
      </c>
      <c r="E624" s="47" t="s">
        <v>831</v>
      </c>
      <c r="F624" s="47">
        <v>630</v>
      </c>
    </row>
    <row r="625" spans="2:6" x14ac:dyDescent="0.15">
      <c r="B625" s="47">
        <v>18</v>
      </c>
      <c r="C625" s="47" t="s">
        <v>126</v>
      </c>
      <c r="D625" s="47" t="s">
        <v>815</v>
      </c>
      <c r="E625" s="47" t="s">
        <v>832</v>
      </c>
      <c r="F625" s="47">
        <v>631</v>
      </c>
    </row>
    <row r="626" spans="2:6" x14ac:dyDescent="0.15">
      <c r="B626" s="47">
        <v>18</v>
      </c>
      <c r="C626" s="47" t="s">
        <v>126</v>
      </c>
      <c r="D626" s="47" t="s">
        <v>815</v>
      </c>
      <c r="E626" s="47" t="s">
        <v>833</v>
      </c>
      <c r="F626" s="47">
        <v>632</v>
      </c>
    </row>
    <row r="627" spans="2:6" x14ac:dyDescent="0.15">
      <c r="B627" s="47">
        <v>18</v>
      </c>
      <c r="C627" s="47" t="s">
        <v>126</v>
      </c>
      <c r="D627" s="47" t="s">
        <v>815</v>
      </c>
      <c r="E627" s="47" t="s">
        <v>834</v>
      </c>
      <c r="F627" s="47">
        <v>633</v>
      </c>
    </row>
    <row r="628" spans="2:6" x14ac:dyDescent="0.15">
      <c r="B628" s="47">
        <v>18</v>
      </c>
      <c r="C628" s="47" t="s">
        <v>126</v>
      </c>
      <c r="D628" s="47" t="s">
        <v>815</v>
      </c>
      <c r="E628" s="47" t="s">
        <v>835</v>
      </c>
      <c r="F628" s="47">
        <v>634</v>
      </c>
    </row>
    <row r="629" spans="2:6" x14ac:dyDescent="0.15">
      <c r="B629" s="47">
        <v>18</v>
      </c>
      <c r="C629" s="47" t="s">
        <v>126</v>
      </c>
      <c r="D629" s="47" t="s">
        <v>815</v>
      </c>
      <c r="E629" s="47" t="s">
        <v>836</v>
      </c>
      <c r="F629" s="47">
        <v>635</v>
      </c>
    </row>
    <row r="630" spans="2:6" x14ac:dyDescent="0.15">
      <c r="B630" s="47">
        <v>18</v>
      </c>
      <c r="C630" s="47" t="s">
        <v>126</v>
      </c>
      <c r="D630" s="47" t="s">
        <v>815</v>
      </c>
      <c r="E630" s="47" t="s">
        <v>837</v>
      </c>
      <c r="F630" s="47">
        <v>636</v>
      </c>
    </row>
    <row r="631" spans="2:6" x14ac:dyDescent="0.15">
      <c r="B631" s="47">
        <v>18</v>
      </c>
      <c r="C631" s="47" t="s">
        <v>126</v>
      </c>
      <c r="D631" s="47" t="s">
        <v>815</v>
      </c>
      <c r="E631" s="47" t="s">
        <v>838</v>
      </c>
      <c r="F631" s="47">
        <v>637</v>
      </c>
    </row>
    <row r="632" spans="2:6" x14ac:dyDescent="0.15">
      <c r="B632" s="47">
        <v>18</v>
      </c>
      <c r="C632" s="47" t="s">
        <v>126</v>
      </c>
      <c r="D632" s="47" t="s">
        <v>815</v>
      </c>
      <c r="E632" s="47" t="s">
        <v>839</v>
      </c>
      <c r="F632" s="47">
        <v>638</v>
      </c>
    </row>
    <row r="633" spans="2:6" x14ac:dyDescent="0.15">
      <c r="B633" s="47">
        <v>18</v>
      </c>
      <c r="C633" s="47" t="s">
        <v>126</v>
      </c>
      <c r="D633" s="47" t="s">
        <v>815</v>
      </c>
      <c r="E633" s="47" t="s">
        <v>840</v>
      </c>
      <c r="F633" s="47">
        <v>639</v>
      </c>
    </row>
    <row r="634" spans="2:6" x14ac:dyDescent="0.15">
      <c r="B634" s="47">
        <v>18</v>
      </c>
      <c r="C634" s="47" t="s">
        <v>126</v>
      </c>
      <c r="D634" s="47" t="s">
        <v>815</v>
      </c>
      <c r="E634" s="47" t="s">
        <v>841</v>
      </c>
      <c r="F634" s="47">
        <v>640</v>
      </c>
    </row>
    <row r="635" spans="2:6" x14ac:dyDescent="0.15">
      <c r="B635" s="47">
        <v>18</v>
      </c>
      <c r="C635" s="47" t="s">
        <v>126</v>
      </c>
      <c r="D635" s="47" t="s">
        <v>815</v>
      </c>
      <c r="E635" s="47" t="s">
        <v>842</v>
      </c>
      <c r="F635" s="47">
        <v>641</v>
      </c>
    </row>
    <row r="636" spans="2:6" x14ac:dyDescent="0.15">
      <c r="B636" s="47">
        <v>18</v>
      </c>
      <c r="C636" s="47" t="s">
        <v>126</v>
      </c>
      <c r="D636" s="47" t="s">
        <v>815</v>
      </c>
      <c r="E636" s="47" t="s">
        <v>843</v>
      </c>
      <c r="F636" s="47">
        <v>642</v>
      </c>
    </row>
    <row r="637" spans="2:6" x14ac:dyDescent="0.15">
      <c r="B637" s="47">
        <v>18</v>
      </c>
      <c r="C637" s="47" t="s">
        <v>126</v>
      </c>
      <c r="D637" s="47" t="s">
        <v>815</v>
      </c>
      <c r="E637" s="47" t="s">
        <v>844</v>
      </c>
      <c r="F637" s="47">
        <v>643</v>
      </c>
    </row>
    <row r="638" spans="2:6" x14ac:dyDescent="0.15">
      <c r="B638" s="47">
        <v>18</v>
      </c>
      <c r="C638" s="47" t="s">
        <v>126</v>
      </c>
      <c r="D638" s="47" t="s">
        <v>815</v>
      </c>
      <c r="E638" s="47" t="s">
        <v>845</v>
      </c>
      <c r="F638" s="47">
        <v>644</v>
      </c>
    </row>
    <row r="639" spans="2:6" x14ac:dyDescent="0.15">
      <c r="B639" s="47">
        <v>18</v>
      </c>
      <c r="C639" s="47" t="s">
        <v>126</v>
      </c>
      <c r="D639" s="47" t="s">
        <v>815</v>
      </c>
      <c r="E639" s="47" t="s">
        <v>846</v>
      </c>
      <c r="F639" s="47">
        <v>645</v>
      </c>
    </row>
    <row r="640" spans="2:6" x14ac:dyDescent="0.15">
      <c r="B640" s="47">
        <v>18</v>
      </c>
      <c r="C640" s="47" t="s">
        <v>126</v>
      </c>
      <c r="D640" s="47" t="s">
        <v>815</v>
      </c>
      <c r="E640" s="47" t="s">
        <v>847</v>
      </c>
      <c r="F640" s="47">
        <v>646</v>
      </c>
    </row>
    <row r="641" spans="2:6" x14ac:dyDescent="0.15">
      <c r="B641" s="47">
        <v>18</v>
      </c>
      <c r="C641" s="47" t="s">
        <v>126</v>
      </c>
      <c r="D641" s="47" t="s">
        <v>815</v>
      </c>
      <c r="E641" s="47" t="s">
        <v>848</v>
      </c>
      <c r="F641" s="47">
        <v>647</v>
      </c>
    </row>
    <row r="642" spans="2:6" x14ac:dyDescent="0.15">
      <c r="B642" s="47">
        <v>18</v>
      </c>
      <c r="C642" s="47" t="s">
        <v>126</v>
      </c>
      <c r="D642" s="47" t="s">
        <v>815</v>
      </c>
      <c r="E642" s="47" t="s">
        <v>849</v>
      </c>
      <c r="F642" s="47">
        <v>648</v>
      </c>
    </row>
    <row r="643" spans="2:6" x14ac:dyDescent="0.15">
      <c r="B643" s="47">
        <v>18</v>
      </c>
      <c r="C643" s="47" t="s">
        <v>126</v>
      </c>
      <c r="D643" s="47" t="s">
        <v>815</v>
      </c>
      <c r="E643" s="47" t="s">
        <v>850</v>
      </c>
      <c r="F643" s="47">
        <v>649</v>
      </c>
    </row>
    <row r="644" spans="2:6" x14ac:dyDescent="0.15">
      <c r="B644" s="47">
        <v>18</v>
      </c>
      <c r="C644" s="47" t="s">
        <v>126</v>
      </c>
      <c r="D644" s="47" t="s">
        <v>815</v>
      </c>
      <c r="E644" s="47" t="s">
        <v>851</v>
      </c>
      <c r="F644" s="47">
        <v>650</v>
      </c>
    </row>
    <row r="645" spans="2:6" x14ac:dyDescent="0.15">
      <c r="B645" s="47">
        <v>18</v>
      </c>
      <c r="C645" s="47" t="s">
        <v>126</v>
      </c>
      <c r="D645" s="47" t="s">
        <v>815</v>
      </c>
      <c r="E645" s="47" t="s">
        <v>852</v>
      </c>
      <c r="F645" s="47">
        <v>651</v>
      </c>
    </row>
    <row r="646" spans="2:6" x14ac:dyDescent="0.15">
      <c r="B646" s="47">
        <v>18</v>
      </c>
      <c r="C646" s="47" t="s">
        <v>126</v>
      </c>
      <c r="D646" s="47" t="s">
        <v>815</v>
      </c>
      <c r="E646" s="47" t="s">
        <v>853</v>
      </c>
      <c r="F646" s="47">
        <v>652</v>
      </c>
    </row>
    <row r="647" spans="2:6" x14ac:dyDescent="0.15">
      <c r="B647" s="47">
        <v>18</v>
      </c>
      <c r="C647" s="47" t="s">
        <v>126</v>
      </c>
      <c r="D647" s="47" t="s">
        <v>815</v>
      </c>
      <c r="E647" s="47" t="s">
        <v>854</v>
      </c>
      <c r="F647" s="47">
        <v>653</v>
      </c>
    </row>
    <row r="648" spans="2:6" x14ac:dyDescent="0.15">
      <c r="B648" s="47">
        <v>18</v>
      </c>
      <c r="C648" s="47" t="s">
        <v>126</v>
      </c>
      <c r="D648" s="47" t="s">
        <v>815</v>
      </c>
      <c r="E648" s="47" t="s">
        <v>855</v>
      </c>
      <c r="F648" s="47">
        <v>654</v>
      </c>
    </row>
    <row r="649" spans="2:6" x14ac:dyDescent="0.15">
      <c r="B649" s="47">
        <v>18</v>
      </c>
      <c r="C649" s="47" t="s">
        <v>126</v>
      </c>
      <c r="D649" s="47" t="s">
        <v>815</v>
      </c>
      <c r="E649" s="47" t="s">
        <v>856</v>
      </c>
      <c r="F649" s="47">
        <v>655</v>
      </c>
    </row>
    <row r="650" spans="2:6" x14ac:dyDescent="0.15">
      <c r="B650" s="47">
        <v>18</v>
      </c>
      <c r="C650" s="47" t="s">
        <v>126</v>
      </c>
      <c r="D650" s="47" t="s">
        <v>815</v>
      </c>
      <c r="E650" s="47" t="s">
        <v>857</v>
      </c>
      <c r="F650" s="47">
        <v>656</v>
      </c>
    </row>
    <row r="651" spans="2:6" x14ac:dyDescent="0.15">
      <c r="B651" s="47">
        <v>18</v>
      </c>
      <c r="C651" s="47" t="s">
        <v>126</v>
      </c>
      <c r="D651" s="47" t="s">
        <v>815</v>
      </c>
      <c r="E651" s="47" t="s">
        <v>858</v>
      </c>
      <c r="F651" s="47">
        <v>657</v>
      </c>
    </row>
    <row r="652" spans="2:6" x14ac:dyDescent="0.15">
      <c r="B652" s="47">
        <v>18</v>
      </c>
      <c r="C652" s="47" t="s">
        <v>126</v>
      </c>
      <c r="D652" s="47" t="s">
        <v>815</v>
      </c>
      <c r="E652" s="47" t="s">
        <v>859</v>
      </c>
      <c r="F652" s="47">
        <v>658</v>
      </c>
    </row>
    <row r="653" spans="2:6" x14ac:dyDescent="0.15">
      <c r="B653" s="47">
        <v>18</v>
      </c>
      <c r="C653" s="47" t="s">
        <v>126</v>
      </c>
      <c r="D653" s="47" t="s">
        <v>815</v>
      </c>
      <c r="E653" s="47" t="s">
        <v>860</v>
      </c>
      <c r="F653" s="47">
        <v>659</v>
      </c>
    </row>
    <row r="654" spans="2:6" x14ac:dyDescent="0.15">
      <c r="B654" s="47">
        <v>18</v>
      </c>
      <c r="C654" s="47" t="s">
        <v>126</v>
      </c>
      <c r="D654" s="47" t="s">
        <v>815</v>
      </c>
      <c r="E654" s="47" t="s">
        <v>861</v>
      </c>
      <c r="F654" s="47">
        <v>660</v>
      </c>
    </row>
    <row r="655" spans="2:6" x14ac:dyDescent="0.15">
      <c r="B655" s="47">
        <v>18</v>
      </c>
      <c r="C655" s="47" t="s">
        <v>126</v>
      </c>
      <c r="D655" s="47" t="s">
        <v>815</v>
      </c>
      <c r="E655" s="47" t="s">
        <v>862</v>
      </c>
      <c r="F655" s="47">
        <v>661</v>
      </c>
    </row>
    <row r="656" spans="2:6" x14ac:dyDescent="0.15">
      <c r="B656" s="47">
        <v>18</v>
      </c>
      <c r="C656" s="47" t="s">
        <v>126</v>
      </c>
      <c r="D656" s="47" t="s">
        <v>815</v>
      </c>
      <c r="E656" s="47" t="s">
        <v>863</v>
      </c>
      <c r="F656" s="47">
        <v>662</v>
      </c>
    </row>
    <row r="657" spans="2:6" x14ac:dyDescent="0.15">
      <c r="B657" s="47">
        <v>18</v>
      </c>
      <c r="C657" s="47" t="s">
        <v>126</v>
      </c>
      <c r="D657" s="47" t="s">
        <v>815</v>
      </c>
      <c r="E657" s="47" t="s">
        <v>864</v>
      </c>
      <c r="F657" s="47">
        <v>663</v>
      </c>
    </row>
    <row r="658" spans="2:6" x14ac:dyDescent="0.15">
      <c r="B658" s="47">
        <v>18</v>
      </c>
      <c r="C658" s="47" t="s">
        <v>126</v>
      </c>
      <c r="D658" s="47" t="s">
        <v>815</v>
      </c>
      <c r="E658" s="47" t="s">
        <v>865</v>
      </c>
      <c r="F658" s="47">
        <v>664</v>
      </c>
    </row>
    <row r="659" spans="2:6" x14ac:dyDescent="0.15">
      <c r="B659" s="47">
        <v>18</v>
      </c>
      <c r="C659" s="47" t="s">
        <v>126</v>
      </c>
      <c r="D659" s="47" t="s">
        <v>815</v>
      </c>
      <c r="E659" s="47" t="s">
        <v>866</v>
      </c>
      <c r="F659" s="47">
        <v>665</v>
      </c>
    </row>
    <row r="660" spans="2:6" x14ac:dyDescent="0.15">
      <c r="B660" s="47">
        <v>18</v>
      </c>
      <c r="C660" s="47" t="s">
        <v>126</v>
      </c>
      <c r="D660" s="47" t="s">
        <v>815</v>
      </c>
      <c r="E660" s="47" t="s">
        <v>867</v>
      </c>
      <c r="F660" s="47">
        <v>666</v>
      </c>
    </row>
    <row r="661" spans="2:6" x14ac:dyDescent="0.15">
      <c r="B661" s="47">
        <v>18</v>
      </c>
      <c r="C661" s="47" t="s">
        <v>126</v>
      </c>
      <c r="D661" s="47" t="s">
        <v>815</v>
      </c>
      <c r="E661" s="47" t="s">
        <v>868</v>
      </c>
      <c r="F661" s="47">
        <v>667</v>
      </c>
    </row>
    <row r="662" spans="2:6" x14ac:dyDescent="0.15">
      <c r="B662" s="47">
        <v>18</v>
      </c>
      <c r="C662" s="47" t="s">
        <v>126</v>
      </c>
      <c r="D662" s="47" t="s">
        <v>815</v>
      </c>
      <c r="E662" s="47" t="s">
        <v>869</v>
      </c>
      <c r="F662" s="47">
        <v>668</v>
      </c>
    </row>
    <row r="663" spans="2:6" x14ac:dyDescent="0.15">
      <c r="B663" s="47">
        <v>18</v>
      </c>
      <c r="C663" s="47" t="s">
        <v>126</v>
      </c>
      <c r="D663" s="47" t="s">
        <v>815</v>
      </c>
      <c r="E663" s="47" t="s">
        <v>870</v>
      </c>
      <c r="F663" s="47">
        <v>669</v>
      </c>
    </row>
    <row r="664" spans="2:6" x14ac:dyDescent="0.15">
      <c r="B664" s="47">
        <v>18</v>
      </c>
      <c r="C664" s="47" t="s">
        <v>126</v>
      </c>
      <c r="D664" s="47" t="s">
        <v>815</v>
      </c>
      <c r="E664" s="47" t="s">
        <v>1192</v>
      </c>
      <c r="F664" s="47">
        <v>670</v>
      </c>
    </row>
    <row r="665" spans="2:6" x14ac:dyDescent="0.15">
      <c r="B665" s="47"/>
      <c r="C665" s="47"/>
      <c r="D665" s="47"/>
      <c r="E665" s="47"/>
      <c r="F665" s="47"/>
    </row>
    <row r="666" spans="2:6" x14ac:dyDescent="0.15">
      <c r="B666" s="47"/>
      <c r="C666" s="47"/>
      <c r="D666" s="47"/>
      <c r="E666" s="47"/>
      <c r="F666" s="47"/>
    </row>
    <row r="667" spans="2:6" x14ac:dyDescent="0.15">
      <c r="B667" s="47">
        <v>19</v>
      </c>
      <c r="C667" s="47" t="s">
        <v>871</v>
      </c>
      <c r="D667" s="47" t="s">
        <v>127</v>
      </c>
      <c r="E667" s="47" t="s">
        <v>872</v>
      </c>
      <c r="F667" s="47">
        <v>672</v>
      </c>
    </row>
    <row r="668" spans="2:6" x14ac:dyDescent="0.15">
      <c r="B668" s="47">
        <v>19</v>
      </c>
      <c r="C668" s="47" t="s">
        <v>871</v>
      </c>
      <c r="D668" s="47" t="s">
        <v>127</v>
      </c>
      <c r="E668" s="47" t="s">
        <v>873</v>
      </c>
      <c r="F668" s="47">
        <v>673</v>
      </c>
    </row>
    <row r="669" spans="2:6" x14ac:dyDescent="0.15">
      <c r="B669" s="47">
        <v>19</v>
      </c>
      <c r="C669" s="47" t="s">
        <v>871</v>
      </c>
      <c r="D669" s="47" t="s">
        <v>127</v>
      </c>
      <c r="E669" s="47" t="s">
        <v>874</v>
      </c>
      <c r="F669" s="47">
        <v>674</v>
      </c>
    </row>
    <row r="670" spans="2:6" x14ac:dyDescent="0.15">
      <c r="B670" s="47">
        <v>19</v>
      </c>
      <c r="C670" s="47" t="s">
        <v>871</v>
      </c>
      <c r="D670" s="47" t="s">
        <v>127</v>
      </c>
      <c r="E670" s="47" t="s">
        <v>875</v>
      </c>
      <c r="F670" s="47">
        <v>675</v>
      </c>
    </row>
    <row r="671" spans="2:6" x14ac:dyDescent="0.15">
      <c r="B671" s="47">
        <v>19</v>
      </c>
      <c r="C671" s="47" t="s">
        <v>871</v>
      </c>
      <c r="D671" s="47" t="s">
        <v>127</v>
      </c>
      <c r="E671" s="47" t="s">
        <v>876</v>
      </c>
      <c r="F671" s="47">
        <v>676</v>
      </c>
    </row>
    <row r="672" spans="2:6" x14ac:dyDescent="0.15">
      <c r="B672" s="47">
        <v>19</v>
      </c>
      <c r="C672" s="47" t="s">
        <v>871</v>
      </c>
      <c r="D672" s="47" t="s">
        <v>127</v>
      </c>
      <c r="E672" s="47" t="s">
        <v>877</v>
      </c>
      <c r="F672" s="47">
        <v>677</v>
      </c>
    </row>
    <row r="673" spans="2:7" x14ac:dyDescent="0.15">
      <c r="B673" s="47">
        <v>19</v>
      </c>
      <c r="C673" s="47" t="s">
        <v>871</v>
      </c>
      <c r="D673" s="47" t="s">
        <v>127</v>
      </c>
      <c r="E673" s="47" t="s">
        <v>878</v>
      </c>
      <c r="F673" s="47">
        <v>678</v>
      </c>
    </row>
    <row r="674" spans="2:7" x14ac:dyDescent="0.15">
      <c r="B674" s="47">
        <v>19</v>
      </c>
      <c r="C674" s="47" t="s">
        <v>871</v>
      </c>
      <c r="D674" s="47" t="s">
        <v>127</v>
      </c>
      <c r="E674" s="47" t="s">
        <v>879</v>
      </c>
      <c r="F674" s="47">
        <v>679</v>
      </c>
    </row>
    <row r="675" spans="2:7" x14ac:dyDescent="0.15">
      <c r="B675" s="47">
        <v>19</v>
      </c>
      <c r="C675" s="47" t="s">
        <v>871</v>
      </c>
      <c r="D675" s="47" t="s">
        <v>127</v>
      </c>
      <c r="E675" s="47" t="s">
        <v>880</v>
      </c>
      <c r="F675" s="47">
        <v>680</v>
      </c>
    </row>
    <row r="676" spans="2:7" x14ac:dyDescent="0.15">
      <c r="B676" s="47">
        <v>19</v>
      </c>
      <c r="C676" s="47" t="s">
        <v>871</v>
      </c>
      <c r="D676" s="47" t="s">
        <v>127</v>
      </c>
      <c r="E676" s="47" t="s">
        <v>881</v>
      </c>
      <c r="F676" s="47">
        <v>681</v>
      </c>
    </row>
    <row r="677" spans="2:7" x14ac:dyDescent="0.15">
      <c r="B677" s="47">
        <v>19</v>
      </c>
      <c r="C677" s="47" t="s">
        <v>871</v>
      </c>
      <c r="D677" s="47" t="s">
        <v>127</v>
      </c>
      <c r="E677" s="47" t="s">
        <v>882</v>
      </c>
      <c r="F677" s="47">
        <v>682</v>
      </c>
    </row>
    <row r="678" spans="2:7" x14ac:dyDescent="0.15">
      <c r="B678" s="47">
        <v>19</v>
      </c>
      <c r="C678" s="47" t="s">
        <v>871</v>
      </c>
      <c r="D678" s="47" t="s">
        <v>127</v>
      </c>
      <c r="E678" s="47" t="s">
        <v>883</v>
      </c>
      <c r="F678" s="47">
        <v>683</v>
      </c>
    </row>
    <row r="679" spans="2:7" x14ac:dyDescent="0.15">
      <c r="B679" s="47">
        <v>19</v>
      </c>
      <c r="C679" s="47" t="s">
        <v>871</v>
      </c>
      <c r="D679" s="47" t="s">
        <v>127</v>
      </c>
      <c r="E679" s="47" t="s">
        <v>884</v>
      </c>
      <c r="F679" s="47">
        <v>684</v>
      </c>
    </row>
    <row r="680" spans="2:7" x14ac:dyDescent="0.15">
      <c r="B680" s="47">
        <v>19</v>
      </c>
      <c r="C680" s="47" t="s">
        <v>871</v>
      </c>
      <c r="D680" s="47" t="s">
        <v>127</v>
      </c>
      <c r="E680" s="47" t="s">
        <v>885</v>
      </c>
      <c r="F680" s="47">
        <v>685</v>
      </c>
    </row>
    <row r="681" spans="2:7" x14ac:dyDescent="0.15">
      <c r="B681" s="47">
        <v>19</v>
      </c>
      <c r="C681" s="47" t="s">
        <v>871</v>
      </c>
      <c r="D681" s="47" t="s">
        <v>127</v>
      </c>
      <c r="E681" s="47" t="s">
        <v>886</v>
      </c>
      <c r="F681" s="47">
        <v>686</v>
      </c>
    </row>
    <row r="682" spans="2:7" x14ac:dyDescent="0.15">
      <c r="B682" s="47">
        <v>19</v>
      </c>
      <c r="C682" s="47" t="s">
        <v>871</v>
      </c>
      <c r="D682" s="47" t="s">
        <v>127</v>
      </c>
      <c r="E682" s="47" t="s">
        <v>887</v>
      </c>
      <c r="F682" s="47">
        <v>687</v>
      </c>
    </row>
    <row r="683" spans="2:7" x14ac:dyDescent="0.15">
      <c r="B683" s="47">
        <v>19</v>
      </c>
      <c r="C683" s="47" t="s">
        <v>871</v>
      </c>
      <c r="D683" s="47" t="s">
        <v>127</v>
      </c>
      <c r="E683" s="47" t="s">
        <v>888</v>
      </c>
      <c r="F683" s="47">
        <v>688</v>
      </c>
    </row>
    <row r="684" spans="2:7" x14ac:dyDescent="0.15">
      <c r="B684" s="47">
        <v>19</v>
      </c>
      <c r="C684" s="47" t="s">
        <v>871</v>
      </c>
      <c r="D684" s="47" t="s">
        <v>127</v>
      </c>
      <c r="E684" s="47" t="s">
        <v>889</v>
      </c>
      <c r="F684" s="47">
        <v>689</v>
      </c>
    </row>
    <row r="685" spans="2:7" x14ac:dyDescent="0.15">
      <c r="B685" s="47">
        <v>19</v>
      </c>
      <c r="C685" s="47" t="s">
        <v>871</v>
      </c>
      <c r="D685" s="47" t="s">
        <v>127</v>
      </c>
      <c r="E685" s="47" t="s">
        <v>890</v>
      </c>
      <c r="F685" s="47">
        <v>690</v>
      </c>
    </row>
    <row r="686" spans="2:7" x14ac:dyDescent="0.15">
      <c r="B686" s="47">
        <v>19</v>
      </c>
      <c r="C686" s="47" t="s">
        <v>871</v>
      </c>
      <c r="D686" s="47" t="s">
        <v>127</v>
      </c>
      <c r="E686" s="47" t="s">
        <v>891</v>
      </c>
      <c r="F686" s="47">
        <v>691</v>
      </c>
      <c r="G686" s="2">
        <v>692</v>
      </c>
    </row>
    <row r="687" spans="2:7" x14ac:dyDescent="0.15">
      <c r="B687" s="47">
        <v>19</v>
      </c>
      <c r="C687" s="47" t="s">
        <v>871</v>
      </c>
      <c r="D687" s="47" t="s">
        <v>127</v>
      </c>
      <c r="E687" s="47" t="s">
        <v>893</v>
      </c>
      <c r="F687" s="47">
        <v>693</v>
      </c>
    </row>
    <row r="688" spans="2:7" x14ac:dyDescent="0.15">
      <c r="B688" s="47">
        <v>19</v>
      </c>
      <c r="C688" s="47" t="s">
        <v>871</v>
      </c>
      <c r="D688" s="47" t="s">
        <v>127</v>
      </c>
      <c r="E688" s="47" t="s">
        <v>894</v>
      </c>
      <c r="F688" s="47">
        <v>694</v>
      </c>
    </row>
    <row r="689" spans="2:7" x14ac:dyDescent="0.15">
      <c r="B689" s="47">
        <v>19</v>
      </c>
      <c r="C689" s="47" t="s">
        <v>871</v>
      </c>
      <c r="D689" s="47" t="s">
        <v>127</v>
      </c>
      <c r="E689" s="482" t="s">
        <v>1184</v>
      </c>
      <c r="F689" s="47">
        <v>695</v>
      </c>
    </row>
    <row r="690" spans="2:7" x14ac:dyDescent="0.15">
      <c r="B690" s="47">
        <v>19</v>
      </c>
      <c r="C690" s="47" t="s">
        <v>871</v>
      </c>
      <c r="D690" s="47" t="s">
        <v>127</v>
      </c>
      <c r="E690" s="47" t="s">
        <v>896</v>
      </c>
      <c r="F690" s="47">
        <v>696</v>
      </c>
    </row>
    <row r="691" spans="2:7" x14ac:dyDescent="0.15">
      <c r="B691" s="47">
        <v>19</v>
      </c>
      <c r="C691" s="47" t="s">
        <v>871</v>
      </c>
      <c r="D691" s="47" t="s">
        <v>127</v>
      </c>
      <c r="E691" s="47" t="s">
        <v>897</v>
      </c>
      <c r="F691" s="47">
        <v>697</v>
      </c>
    </row>
    <row r="692" spans="2:7" x14ac:dyDescent="0.15">
      <c r="B692" s="47">
        <v>19</v>
      </c>
      <c r="C692" s="47" t="s">
        <v>871</v>
      </c>
      <c r="D692" s="47" t="s">
        <v>127</v>
      </c>
      <c r="E692" s="47" t="s">
        <v>898</v>
      </c>
      <c r="F692" s="47">
        <v>698</v>
      </c>
    </row>
    <row r="693" spans="2:7" x14ac:dyDescent="0.15">
      <c r="B693" s="47">
        <v>19</v>
      </c>
      <c r="C693" s="47" t="s">
        <v>871</v>
      </c>
      <c r="D693" s="47" t="s">
        <v>127</v>
      </c>
      <c r="E693" s="47" t="s">
        <v>899</v>
      </c>
      <c r="F693" s="47">
        <v>699</v>
      </c>
    </row>
    <row r="694" spans="2:7" x14ac:dyDescent="0.15">
      <c r="B694" s="47">
        <v>19</v>
      </c>
      <c r="C694" s="47" t="s">
        <v>871</v>
      </c>
      <c r="D694" s="47" t="s">
        <v>127</v>
      </c>
      <c r="E694" s="47" t="s">
        <v>900</v>
      </c>
      <c r="F694" s="47">
        <v>700</v>
      </c>
    </row>
    <row r="695" spans="2:7" x14ac:dyDescent="0.15">
      <c r="B695" s="47">
        <v>19</v>
      </c>
      <c r="C695" s="47" t="s">
        <v>871</v>
      </c>
      <c r="D695" s="47" t="s">
        <v>127</v>
      </c>
      <c r="E695" s="47" t="s">
        <v>901</v>
      </c>
      <c r="F695" s="47">
        <v>701</v>
      </c>
    </row>
    <row r="696" spans="2:7" x14ac:dyDescent="0.15">
      <c r="B696" s="47">
        <v>19</v>
      </c>
      <c r="C696" s="47" t="s">
        <v>871</v>
      </c>
      <c r="D696" s="47" t="s">
        <v>127</v>
      </c>
      <c r="E696" s="47" t="s">
        <v>902</v>
      </c>
      <c r="F696" s="47">
        <v>702</v>
      </c>
    </row>
    <row r="697" spans="2:7" x14ac:dyDescent="0.15">
      <c r="B697" s="47">
        <v>19</v>
      </c>
      <c r="C697" s="47" t="s">
        <v>871</v>
      </c>
      <c r="D697" s="47" t="s">
        <v>127</v>
      </c>
      <c r="E697" s="482" t="s">
        <v>1185</v>
      </c>
      <c r="F697" s="47">
        <v>703</v>
      </c>
      <c r="G697" s="2">
        <v>704</v>
      </c>
    </row>
    <row r="698" spans="2:7" x14ac:dyDescent="0.15">
      <c r="B698" s="47">
        <v>19</v>
      </c>
      <c r="C698" s="47" t="s">
        <v>871</v>
      </c>
      <c r="D698" s="47" t="s">
        <v>127</v>
      </c>
      <c r="E698" s="47" t="s">
        <v>907</v>
      </c>
      <c r="F698" s="47">
        <v>707</v>
      </c>
      <c r="G698" s="2">
        <v>705</v>
      </c>
    </row>
    <row r="699" spans="2:7" x14ac:dyDescent="0.15">
      <c r="B699" s="47">
        <v>19</v>
      </c>
      <c r="C699" s="47" t="s">
        <v>871</v>
      </c>
      <c r="D699" s="47" t="s">
        <v>127</v>
      </c>
      <c r="E699" s="47" t="s">
        <v>908</v>
      </c>
      <c r="F699" s="47">
        <v>708</v>
      </c>
      <c r="G699" s="2">
        <v>706</v>
      </c>
    </row>
    <row r="700" spans="2:7" x14ac:dyDescent="0.15">
      <c r="B700" s="47">
        <v>19</v>
      </c>
      <c r="C700" s="47" t="s">
        <v>871</v>
      </c>
      <c r="D700" s="47" t="s">
        <v>127</v>
      </c>
      <c r="E700" s="47" t="s">
        <v>909</v>
      </c>
      <c r="F700" s="47">
        <v>709</v>
      </c>
    </row>
    <row r="701" spans="2:7" x14ac:dyDescent="0.15">
      <c r="B701" s="47">
        <v>19</v>
      </c>
      <c r="C701" s="47" t="s">
        <v>871</v>
      </c>
      <c r="D701" s="47" t="s">
        <v>127</v>
      </c>
      <c r="E701" s="47" t="s">
        <v>910</v>
      </c>
      <c r="F701" s="47">
        <v>710</v>
      </c>
    </row>
    <row r="702" spans="2:7" x14ac:dyDescent="0.15">
      <c r="B702" s="47">
        <v>19</v>
      </c>
      <c r="C702" s="47" t="s">
        <v>871</v>
      </c>
      <c r="D702" s="47" t="s">
        <v>127</v>
      </c>
      <c r="E702" s="47" t="s">
        <v>911</v>
      </c>
      <c r="F702" s="47">
        <v>711</v>
      </c>
      <c r="G702" s="2">
        <v>712</v>
      </c>
    </row>
    <row r="703" spans="2:7" x14ac:dyDescent="0.15">
      <c r="B703" s="47">
        <v>19</v>
      </c>
      <c r="C703" s="47" t="s">
        <v>871</v>
      </c>
      <c r="D703" s="47" t="s">
        <v>127</v>
      </c>
      <c r="E703" s="47" t="s">
        <v>913</v>
      </c>
      <c r="F703" s="47">
        <v>713</v>
      </c>
    </row>
    <row r="704" spans="2:7" x14ac:dyDescent="0.15">
      <c r="B704" s="47">
        <v>19</v>
      </c>
      <c r="C704" s="47" t="s">
        <v>871</v>
      </c>
      <c r="D704" s="47" t="s">
        <v>127</v>
      </c>
      <c r="E704" s="47" t="s">
        <v>914</v>
      </c>
      <c r="F704" s="47">
        <v>714</v>
      </c>
    </row>
    <row r="705" spans="2:6" x14ac:dyDescent="0.15">
      <c r="B705" s="47">
        <v>19</v>
      </c>
      <c r="C705" s="47" t="s">
        <v>871</v>
      </c>
      <c r="D705" s="47" t="s">
        <v>127</v>
      </c>
      <c r="E705" s="47" t="s">
        <v>915</v>
      </c>
      <c r="F705" s="47">
        <v>715</v>
      </c>
    </row>
    <row r="706" spans="2:6" x14ac:dyDescent="0.15">
      <c r="B706" s="47">
        <v>19</v>
      </c>
      <c r="C706" s="47" t="s">
        <v>871</v>
      </c>
      <c r="D706" s="47" t="s">
        <v>127</v>
      </c>
      <c r="E706" s="47" t="s">
        <v>916</v>
      </c>
      <c r="F706" s="47">
        <v>716</v>
      </c>
    </row>
    <row r="707" spans="2:6" x14ac:dyDescent="0.15">
      <c r="B707" s="47">
        <v>19</v>
      </c>
      <c r="C707" s="47" t="s">
        <v>871</v>
      </c>
      <c r="D707" s="47" t="s">
        <v>127</v>
      </c>
      <c r="E707" s="47" t="s">
        <v>917</v>
      </c>
      <c r="F707" s="47">
        <v>717</v>
      </c>
    </row>
    <row r="708" spans="2:6" x14ac:dyDescent="0.15">
      <c r="B708" s="47">
        <v>19</v>
      </c>
      <c r="C708" s="47" t="s">
        <v>871</v>
      </c>
      <c r="D708" s="47" t="s">
        <v>127</v>
      </c>
      <c r="E708" s="47" t="s">
        <v>918</v>
      </c>
      <c r="F708" s="47">
        <v>718</v>
      </c>
    </row>
    <row r="709" spans="2:6" x14ac:dyDescent="0.15">
      <c r="B709" s="47">
        <v>19</v>
      </c>
      <c r="C709" s="47" t="s">
        <v>871</v>
      </c>
      <c r="D709" s="47" t="s">
        <v>127</v>
      </c>
      <c r="E709" s="47" t="s">
        <v>1183</v>
      </c>
      <c r="F709" s="47">
        <v>719</v>
      </c>
    </row>
    <row r="710" spans="2:6" x14ac:dyDescent="0.15">
      <c r="B710" s="47"/>
      <c r="C710" s="47"/>
      <c r="D710" s="47"/>
      <c r="E710" s="482" t="s">
        <v>1186</v>
      </c>
      <c r="F710" s="47">
        <v>720</v>
      </c>
    </row>
    <row r="711" spans="2:6" x14ac:dyDescent="0.15">
      <c r="B711" s="47"/>
      <c r="C711" s="47"/>
      <c r="D711" s="47"/>
      <c r="E711" s="47"/>
      <c r="F711" s="47"/>
    </row>
    <row r="712" spans="2:6" x14ac:dyDescent="0.15">
      <c r="B712" s="47">
        <v>20</v>
      </c>
      <c r="C712" s="47" t="s">
        <v>871</v>
      </c>
      <c r="D712" s="47" t="s">
        <v>919</v>
      </c>
      <c r="E712" s="47" t="s">
        <v>920</v>
      </c>
      <c r="F712" s="47">
        <v>721</v>
      </c>
    </row>
    <row r="713" spans="2:6" x14ac:dyDescent="0.15">
      <c r="B713" s="47">
        <v>20</v>
      </c>
      <c r="C713" s="47" t="s">
        <v>871</v>
      </c>
      <c r="D713" s="47" t="s">
        <v>919</v>
      </c>
      <c r="E713" s="47" t="s">
        <v>921</v>
      </c>
      <c r="F713" s="47">
        <v>722</v>
      </c>
    </row>
    <row r="714" spans="2:6" x14ac:dyDescent="0.15">
      <c r="B714" s="47">
        <v>20</v>
      </c>
      <c r="C714" s="47" t="s">
        <v>871</v>
      </c>
      <c r="D714" s="47" t="s">
        <v>919</v>
      </c>
      <c r="E714" s="47" t="s">
        <v>922</v>
      </c>
      <c r="F714" s="47">
        <v>723</v>
      </c>
    </row>
    <row r="715" spans="2:6" x14ac:dyDescent="0.15">
      <c r="B715" s="47">
        <v>20</v>
      </c>
      <c r="C715" s="47" t="s">
        <v>871</v>
      </c>
      <c r="D715" s="47" t="s">
        <v>919</v>
      </c>
      <c r="E715" s="47" t="s">
        <v>923</v>
      </c>
      <c r="F715" s="47">
        <v>724</v>
      </c>
    </row>
    <row r="716" spans="2:6" x14ac:dyDescent="0.15">
      <c r="B716" s="47">
        <v>20</v>
      </c>
      <c r="C716" s="47" t="s">
        <v>871</v>
      </c>
      <c r="D716" s="47" t="s">
        <v>919</v>
      </c>
      <c r="E716" s="47" t="s">
        <v>924</v>
      </c>
      <c r="F716" s="47">
        <v>725</v>
      </c>
    </row>
    <row r="717" spans="2:6" x14ac:dyDescent="0.15">
      <c r="B717" s="47">
        <v>20</v>
      </c>
      <c r="C717" s="47" t="s">
        <v>871</v>
      </c>
      <c r="D717" s="47" t="s">
        <v>919</v>
      </c>
      <c r="E717" s="47" t="s">
        <v>925</v>
      </c>
      <c r="F717" s="47">
        <v>726</v>
      </c>
    </row>
    <row r="718" spans="2:6" x14ac:dyDescent="0.15">
      <c r="B718" s="47">
        <v>20</v>
      </c>
      <c r="C718" s="47" t="s">
        <v>871</v>
      </c>
      <c r="D718" s="47" t="s">
        <v>919</v>
      </c>
      <c r="E718" s="47" t="s">
        <v>926</v>
      </c>
      <c r="F718" s="47">
        <v>727</v>
      </c>
    </row>
    <row r="719" spans="2:6" x14ac:dyDescent="0.15">
      <c r="B719" s="47">
        <v>20</v>
      </c>
      <c r="C719" s="47" t="s">
        <v>871</v>
      </c>
      <c r="D719" s="47" t="s">
        <v>919</v>
      </c>
      <c r="E719" s="47" t="s">
        <v>927</v>
      </c>
      <c r="F719" s="47">
        <v>728</v>
      </c>
    </row>
    <row r="720" spans="2:6" x14ac:dyDescent="0.15">
      <c r="B720" s="47">
        <v>20</v>
      </c>
      <c r="C720" s="47" t="s">
        <v>871</v>
      </c>
      <c r="D720" s="47" t="s">
        <v>919</v>
      </c>
      <c r="E720" s="47" t="s">
        <v>928</v>
      </c>
      <c r="F720" s="47">
        <v>729</v>
      </c>
    </row>
    <row r="721" spans="2:6" x14ac:dyDescent="0.15">
      <c r="B721" s="47">
        <v>20</v>
      </c>
      <c r="C721" s="47" t="s">
        <v>871</v>
      </c>
      <c r="D721" s="47" t="s">
        <v>919</v>
      </c>
      <c r="E721" s="47" t="s">
        <v>929</v>
      </c>
      <c r="F721" s="47">
        <v>730</v>
      </c>
    </row>
    <row r="722" spans="2:6" x14ac:dyDescent="0.15">
      <c r="B722" s="47">
        <v>20</v>
      </c>
      <c r="C722" s="47" t="s">
        <v>871</v>
      </c>
      <c r="D722" s="47" t="s">
        <v>919</v>
      </c>
      <c r="E722" s="47" t="s">
        <v>930</v>
      </c>
      <c r="F722" s="47">
        <v>731</v>
      </c>
    </row>
    <row r="723" spans="2:6" x14ac:dyDescent="0.15">
      <c r="B723" s="47">
        <v>20</v>
      </c>
      <c r="C723" s="47" t="s">
        <v>871</v>
      </c>
      <c r="D723" s="47" t="s">
        <v>919</v>
      </c>
      <c r="E723" s="47" t="s">
        <v>931</v>
      </c>
      <c r="F723" s="47">
        <v>732</v>
      </c>
    </row>
    <row r="724" spans="2:6" x14ac:dyDescent="0.15">
      <c r="B724" s="47">
        <v>20</v>
      </c>
      <c r="C724" s="47" t="s">
        <v>871</v>
      </c>
      <c r="D724" s="47" t="s">
        <v>919</v>
      </c>
      <c r="E724" s="47" t="s">
        <v>932</v>
      </c>
      <c r="F724" s="47">
        <v>733</v>
      </c>
    </row>
    <row r="725" spans="2:6" x14ac:dyDescent="0.15">
      <c r="B725" s="47">
        <v>20</v>
      </c>
      <c r="C725" s="47" t="s">
        <v>871</v>
      </c>
      <c r="D725" s="47" t="s">
        <v>919</v>
      </c>
      <c r="E725" s="47" t="s">
        <v>933</v>
      </c>
      <c r="F725" s="47">
        <v>734</v>
      </c>
    </row>
    <row r="726" spans="2:6" x14ac:dyDescent="0.15">
      <c r="B726" s="47">
        <v>20</v>
      </c>
      <c r="C726" s="47" t="s">
        <v>871</v>
      </c>
      <c r="D726" s="47" t="s">
        <v>919</v>
      </c>
      <c r="E726" s="47" t="s">
        <v>934</v>
      </c>
      <c r="F726" s="47">
        <v>735</v>
      </c>
    </row>
    <row r="727" spans="2:6" x14ac:dyDescent="0.15">
      <c r="B727" s="47">
        <v>20</v>
      </c>
      <c r="C727" s="47" t="s">
        <v>871</v>
      </c>
      <c r="D727" s="47" t="s">
        <v>919</v>
      </c>
      <c r="E727" s="47" t="s">
        <v>935</v>
      </c>
      <c r="F727" s="47">
        <v>736</v>
      </c>
    </row>
    <row r="728" spans="2:6" x14ac:dyDescent="0.15">
      <c r="B728" s="47">
        <v>20</v>
      </c>
      <c r="C728" s="47" t="s">
        <v>871</v>
      </c>
      <c r="D728" s="47" t="s">
        <v>919</v>
      </c>
      <c r="E728" s="47" t="s">
        <v>936</v>
      </c>
      <c r="F728" s="47">
        <v>737</v>
      </c>
    </row>
    <row r="729" spans="2:6" x14ac:dyDescent="0.15">
      <c r="B729" s="47">
        <v>20</v>
      </c>
      <c r="C729" s="47" t="s">
        <v>871</v>
      </c>
      <c r="D729" s="47" t="s">
        <v>919</v>
      </c>
      <c r="E729" s="47" t="s">
        <v>937</v>
      </c>
      <c r="F729" s="47">
        <v>738</v>
      </c>
    </row>
    <row r="730" spans="2:6" x14ac:dyDescent="0.15">
      <c r="B730" s="47">
        <v>20</v>
      </c>
      <c r="C730" s="47" t="s">
        <v>871</v>
      </c>
      <c r="D730" s="47" t="s">
        <v>919</v>
      </c>
      <c r="E730" s="47" t="s">
        <v>938</v>
      </c>
      <c r="F730" s="47">
        <v>739</v>
      </c>
    </row>
    <row r="731" spans="2:6" x14ac:dyDescent="0.15">
      <c r="B731" s="47">
        <v>20</v>
      </c>
      <c r="C731" s="47" t="s">
        <v>871</v>
      </c>
      <c r="D731" s="47" t="s">
        <v>919</v>
      </c>
      <c r="E731" s="47" t="s">
        <v>939</v>
      </c>
      <c r="F731" s="47">
        <v>740</v>
      </c>
    </row>
    <row r="732" spans="2:6" x14ac:dyDescent="0.15">
      <c r="B732" s="47">
        <v>20</v>
      </c>
      <c r="C732" s="47" t="s">
        <v>871</v>
      </c>
      <c r="D732" s="47" t="s">
        <v>919</v>
      </c>
      <c r="E732" s="47" t="s">
        <v>940</v>
      </c>
      <c r="F732" s="47">
        <v>741</v>
      </c>
    </row>
    <row r="733" spans="2:6" x14ac:dyDescent="0.15">
      <c r="B733" s="47">
        <v>20</v>
      </c>
      <c r="C733" s="47" t="s">
        <v>871</v>
      </c>
      <c r="D733" s="47" t="s">
        <v>919</v>
      </c>
      <c r="E733" s="47" t="s">
        <v>941</v>
      </c>
      <c r="F733" s="47">
        <v>742</v>
      </c>
    </row>
    <row r="734" spans="2:6" x14ac:dyDescent="0.15">
      <c r="B734" s="47">
        <v>20</v>
      </c>
      <c r="C734" s="47" t="s">
        <v>871</v>
      </c>
      <c r="D734" s="47" t="s">
        <v>919</v>
      </c>
      <c r="E734" s="47" t="s">
        <v>942</v>
      </c>
      <c r="F734" s="47">
        <v>743</v>
      </c>
    </row>
    <row r="735" spans="2:6" x14ac:dyDescent="0.15">
      <c r="B735" s="47">
        <v>20</v>
      </c>
      <c r="C735" s="47" t="s">
        <v>871</v>
      </c>
      <c r="D735" s="47" t="s">
        <v>919</v>
      </c>
      <c r="E735" s="47" t="s">
        <v>943</v>
      </c>
      <c r="F735" s="47">
        <v>744</v>
      </c>
    </row>
    <row r="736" spans="2:6" x14ac:dyDescent="0.15">
      <c r="B736" s="47">
        <v>20</v>
      </c>
      <c r="C736" s="47" t="s">
        <v>871</v>
      </c>
      <c r="D736" s="47" t="s">
        <v>919</v>
      </c>
      <c r="E736" s="47" t="s">
        <v>944</v>
      </c>
      <c r="F736" s="47">
        <v>745</v>
      </c>
    </row>
    <row r="737" spans="2:6" x14ac:dyDescent="0.15">
      <c r="B737" s="47">
        <v>20</v>
      </c>
      <c r="C737" s="47" t="s">
        <v>871</v>
      </c>
      <c r="D737" s="47" t="s">
        <v>919</v>
      </c>
      <c r="E737" s="47" t="s">
        <v>945</v>
      </c>
      <c r="F737" s="47">
        <v>746</v>
      </c>
    </row>
    <row r="738" spans="2:6" x14ac:dyDescent="0.15">
      <c r="B738" s="47"/>
      <c r="C738" s="47"/>
      <c r="D738" s="47"/>
      <c r="E738" s="47"/>
      <c r="F738" s="47"/>
    </row>
    <row r="739" spans="2:6" x14ac:dyDescent="0.15">
      <c r="B739" s="47"/>
      <c r="C739" s="47"/>
      <c r="D739" s="47"/>
      <c r="E739" s="47"/>
      <c r="F739" s="47"/>
    </row>
    <row r="740" spans="2:6" x14ac:dyDescent="0.15">
      <c r="B740" s="47">
        <v>21</v>
      </c>
      <c r="C740" s="47" t="s">
        <v>129</v>
      </c>
      <c r="D740" s="47" t="s">
        <v>761</v>
      </c>
      <c r="E740" s="47" t="s">
        <v>762</v>
      </c>
      <c r="F740" s="47">
        <v>748</v>
      </c>
    </row>
    <row r="741" spans="2:6" x14ac:dyDescent="0.15">
      <c r="B741" s="47">
        <v>21</v>
      </c>
      <c r="C741" s="47" t="s">
        <v>129</v>
      </c>
      <c r="D741" s="47" t="s">
        <v>761</v>
      </c>
      <c r="E741" s="47" t="s">
        <v>763</v>
      </c>
      <c r="F741" s="47">
        <v>749</v>
      </c>
    </row>
    <row r="742" spans="2:6" x14ac:dyDescent="0.15">
      <c r="B742" s="47">
        <v>21</v>
      </c>
      <c r="C742" s="47" t="s">
        <v>129</v>
      </c>
      <c r="D742" s="47" t="s">
        <v>761</v>
      </c>
      <c r="E742" s="47" t="s">
        <v>764</v>
      </c>
      <c r="F742" s="47">
        <v>750</v>
      </c>
    </row>
    <row r="743" spans="2:6" x14ac:dyDescent="0.15">
      <c r="B743" s="47">
        <v>21</v>
      </c>
      <c r="C743" s="47" t="s">
        <v>129</v>
      </c>
      <c r="D743" s="47" t="s">
        <v>761</v>
      </c>
      <c r="E743" s="47" t="s">
        <v>765</v>
      </c>
      <c r="F743" s="47">
        <v>751</v>
      </c>
    </row>
    <row r="744" spans="2:6" x14ac:dyDescent="0.15">
      <c r="B744" s="47">
        <v>21</v>
      </c>
      <c r="C744" s="47" t="s">
        <v>129</v>
      </c>
      <c r="D744" s="47" t="s">
        <v>761</v>
      </c>
      <c r="E744" s="47" t="s">
        <v>766</v>
      </c>
      <c r="F744" s="47">
        <v>752</v>
      </c>
    </row>
    <row r="745" spans="2:6" x14ac:dyDescent="0.15">
      <c r="B745" s="47">
        <v>21</v>
      </c>
      <c r="C745" s="47" t="s">
        <v>129</v>
      </c>
      <c r="D745" s="47" t="s">
        <v>761</v>
      </c>
      <c r="E745" s="47" t="s">
        <v>767</v>
      </c>
      <c r="F745" s="47">
        <v>753</v>
      </c>
    </row>
    <row r="746" spans="2:6" x14ac:dyDescent="0.15">
      <c r="B746" s="47">
        <v>21</v>
      </c>
      <c r="C746" s="47" t="s">
        <v>129</v>
      </c>
      <c r="D746" s="47" t="s">
        <v>761</v>
      </c>
      <c r="E746" s="47" t="s">
        <v>768</v>
      </c>
      <c r="F746" s="47">
        <v>754</v>
      </c>
    </row>
    <row r="747" spans="2:6" x14ac:dyDescent="0.15">
      <c r="B747" s="47">
        <v>21</v>
      </c>
      <c r="C747" s="47" t="s">
        <v>129</v>
      </c>
      <c r="D747" s="47" t="s">
        <v>761</v>
      </c>
      <c r="E747" s="47" t="s">
        <v>769</v>
      </c>
      <c r="F747" s="47">
        <v>755</v>
      </c>
    </row>
    <row r="748" spans="2:6" x14ac:dyDescent="0.15">
      <c r="B748" s="47">
        <v>21</v>
      </c>
      <c r="C748" s="47" t="s">
        <v>129</v>
      </c>
      <c r="D748" s="47" t="s">
        <v>761</v>
      </c>
      <c r="E748" s="47" t="s">
        <v>770</v>
      </c>
      <c r="F748" s="47">
        <v>756</v>
      </c>
    </row>
    <row r="749" spans="2:6" x14ac:dyDescent="0.15">
      <c r="B749" s="47">
        <v>21</v>
      </c>
      <c r="C749" s="47" t="s">
        <v>129</v>
      </c>
      <c r="D749" s="47" t="s">
        <v>761</v>
      </c>
      <c r="E749" s="47" t="s">
        <v>771</v>
      </c>
      <c r="F749" s="47">
        <v>757</v>
      </c>
    </row>
    <row r="750" spans="2:6" x14ac:dyDescent="0.15">
      <c r="B750" s="47">
        <v>21</v>
      </c>
      <c r="C750" s="47" t="s">
        <v>129</v>
      </c>
      <c r="D750" s="47" t="s">
        <v>761</v>
      </c>
      <c r="E750" s="47" t="s">
        <v>1193</v>
      </c>
      <c r="F750" s="47">
        <v>758</v>
      </c>
    </row>
    <row r="751" spans="2:6" x14ac:dyDescent="0.15">
      <c r="B751" s="47">
        <v>21</v>
      </c>
      <c r="C751" s="47" t="s">
        <v>129</v>
      </c>
      <c r="D751" s="47" t="s">
        <v>761</v>
      </c>
      <c r="E751" s="47" t="s">
        <v>773</v>
      </c>
      <c r="F751" s="47">
        <v>759</v>
      </c>
    </row>
    <row r="752" spans="2:6" x14ac:dyDescent="0.15">
      <c r="B752" s="47">
        <v>21</v>
      </c>
      <c r="C752" s="47" t="s">
        <v>129</v>
      </c>
      <c r="D752" s="47" t="s">
        <v>761</v>
      </c>
      <c r="E752" s="47" t="s">
        <v>774</v>
      </c>
      <c r="F752" s="47">
        <v>760</v>
      </c>
    </row>
    <row r="753" spans="2:6" x14ac:dyDescent="0.15">
      <c r="B753" s="47">
        <v>21</v>
      </c>
      <c r="C753" s="47" t="s">
        <v>129</v>
      </c>
      <c r="D753" s="47" t="s">
        <v>761</v>
      </c>
      <c r="E753" s="47" t="s">
        <v>775</v>
      </c>
      <c r="F753" s="47">
        <v>761</v>
      </c>
    </row>
    <row r="754" spans="2:6" x14ac:dyDescent="0.15">
      <c r="B754" s="47">
        <v>21</v>
      </c>
      <c r="C754" s="47" t="s">
        <v>129</v>
      </c>
      <c r="D754" s="47" t="s">
        <v>761</v>
      </c>
      <c r="E754" s="47" t="s">
        <v>776</v>
      </c>
      <c r="F754" s="47">
        <v>762</v>
      </c>
    </row>
    <row r="755" spans="2:6" x14ac:dyDescent="0.15">
      <c r="B755" s="47">
        <v>21</v>
      </c>
      <c r="C755" s="47" t="s">
        <v>129</v>
      </c>
      <c r="D755" s="47" t="s">
        <v>761</v>
      </c>
      <c r="E755" s="47" t="s">
        <v>777</v>
      </c>
      <c r="F755" s="47">
        <v>763</v>
      </c>
    </row>
    <row r="756" spans="2:6" x14ac:dyDescent="0.15">
      <c r="B756" s="47">
        <v>21</v>
      </c>
      <c r="C756" s="47" t="s">
        <v>129</v>
      </c>
      <c r="D756" s="47" t="s">
        <v>761</v>
      </c>
      <c r="E756" s="47" t="s">
        <v>778</v>
      </c>
      <c r="F756" s="47">
        <v>764</v>
      </c>
    </row>
    <row r="757" spans="2:6" x14ac:dyDescent="0.15">
      <c r="B757" s="47">
        <v>21</v>
      </c>
      <c r="C757" s="47" t="s">
        <v>129</v>
      </c>
      <c r="D757" s="47" t="s">
        <v>761</v>
      </c>
      <c r="E757" s="47" t="s">
        <v>779</v>
      </c>
      <c r="F757" s="47">
        <v>765</v>
      </c>
    </row>
    <row r="758" spans="2:6" x14ac:dyDescent="0.15">
      <c r="B758" s="47">
        <v>21</v>
      </c>
      <c r="C758" s="47" t="s">
        <v>129</v>
      </c>
      <c r="D758" s="47" t="s">
        <v>761</v>
      </c>
      <c r="E758" s="47" t="s">
        <v>780</v>
      </c>
      <c r="F758" s="47">
        <v>766</v>
      </c>
    </row>
    <row r="759" spans="2:6" x14ac:dyDescent="0.15">
      <c r="B759" s="47">
        <v>21</v>
      </c>
      <c r="C759" s="47" t="s">
        <v>129</v>
      </c>
      <c r="D759" s="47" t="s">
        <v>761</v>
      </c>
      <c r="E759" s="47" t="s">
        <v>781</v>
      </c>
      <c r="F759" s="47">
        <v>767</v>
      </c>
    </row>
    <row r="760" spans="2:6" x14ac:dyDescent="0.15">
      <c r="B760" s="47">
        <v>21</v>
      </c>
      <c r="C760" s="47" t="s">
        <v>129</v>
      </c>
      <c r="D760" s="47" t="s">
        <v>761</v>
      </c>
      <c r="E760" s="47" t="s">
        <v>782</v>
      </c>
      <c r="F760" s="47">
        <v>768</v>
      </c>
    </row>
    <row r="761" spans="2:6" x14ac:dyDescent="0.15">
      <c r="B761" s="47">
        <v>21</v>
      </c>
      <c r="C761" s="47" t="s">
        <v>129</v>
      </c>
      <c r="D761" s="47" t="s">
        <v>761</v>
      </c>
      <c r="E761" s="47" t="s">
        <v>783</v>
      </c>
      <c r="F761" s="47">
        <v>769</v>
      </c>
    </row>
    <row r="762" spans="2:6" x14ac:dyDescent="0.15">
      <c r="B762" s="47">
        <v>21</v>
      </c>
      <c r="C762" s="47" t="s">
        <v>129</v>
      </c>
      <c r="D762" s="47" t="s">
        <v>761</v>
      </c>
      <c r="E762" s="47" t="s">
        <v>784</v>
      </c>
      <c r="F762" s="47">
        <v>770</v>
      </c>
    </row>
    <row r="763" spans="2:6" x14ac:dyDescent="0.15">
      <c r="B763" s="47">
        <v>21</v>
      </c>
      <c r="C763" s="47" t="s">
        <v>129</v>
      </c>
      <c r="D763" s="47" t="s">
        <v>761</v>
      </c>
      <c r="E763" s="47" t="s">
        <v>785</v>
      </c>
      <c r="F763" s="47">
        <v>771</v>
      </c>
    </row>
    <row r="764" spans="2:6" x14ac:dyDescent="0.15">
      <c r="B764" s="47">
        <v>21</v>
      </c>
      <c r="C764" s="47" t="s">
        <v>129</v>
      </c>
      <c r="D764" s="47" t="s">
        <v>761</v>
      </c>
      <c r="E764" s="47" t="s">
        <v>786</v>
      </c>
      <c r="F764" s="47">
        <v>772</v>
      </c>
    </row>
    <row r="765" spans="2:6" x14ac:dyDescent="0.15">
      <c r="B765" s="47">
        <v>21</v>
      </c>
      <c r="C765" s="47" t="s">
        <v>129</v>
      </c>
      <c r="D765" s="47" t="s">
        <v>761</v>
      </c>
      <c r="E765" s="47" t="s">
        <v>787</v>
      </c>
      <c r="F765" s="47">
        <v>773</v>
      </c>
    </row>
    <row r="766" spans="2:6" x14ac:dyDescent="0.15">
      <c r="B766" s="47">
        <v>21</v>
      </c>
      <c r="C766" s="47" t="s">
        <v>129</v>
      </c>
      <c r="D766" s="47" t="s">
        <v>761</v>
      </c>
      <c r="E766" s="47" t="s">
        <v>788</v>
      </c>
      <c r="F766" s="47">
        <v>774</v>
      </c>
    </row>
    <row r="767" spans="2:6" x14ac:dyDescent="0.15">
      <c r="B767" s="47">
        <v>21</v>
      </c>
      <c r="C767" s="47" t="s">
        <v>129</v>
      </c>
      <c r="D767" s="47" t="s">
        <v>761</v>
      </c>
      <c r="E767" s="47" t="s">
        <v>789</v>
      </c>
      <c r="F767" s="47">
        <v>775</v>
      </c>
    </row>
    <row r="768" spans="2:6" x14ac:dyDescent="0.15">
      <c r="B768" s="47">
        <v>21</v>
      </c>
      <c r="C768" s="47" t="s">
        <v>129</v>
      </c>
      <c r="D768" s="47" t="s">
        <v>761</v>
      </c>
      <c r="E768" s="47" t="s">
        <v>790</v>
      </c>
      <c r="F768" s="47">
        <v>776</v>
      </c>
    </row>
    <row r="769" spans="2:6" x14ac:dyDescent="0.15">
      <c r="B769" s="47">
        <v>21</v>
      </c>
      <c r="C769" s="47" t="s">
        <v>129</v>
      </c>
      <c r="D769" s="47" t="s">
        <v>761</v>
      </c>
      <c r="E769" s="47" t="s">
        <v>791</v>
      </c>
      <c r="F769" s="47">
        <v>777</v>
      </c>
    </row>
    <row r="770" spans="2:6" x14ac:dyDescent="0.15">
      <c r="B770" s="47">
        <v>21</v>
      </c>
      <c r="C770" s="47" t="s">
        <v>129</v>
      </c>
      <c r="D770" s="47" t="s">
        <v>761</v>
      </c>
      <c r="E770" s="47" t="s">
        <v>792</v>
      </c>
      <c r="F770" s="47">
        <v>778</v>
      </c>
    </row>
    <row r="771" spans="2:6" x14ac:dyDescent="0.15">
      <c r="B771" s="47">
        <v>21</v>
      </c>
      <c r="C771" s="47" t="s">
        <v>129</v>
      </c>
      <c r="D771" s="47" t="s">
        <v>761</v>
      </c>
      <c r="E771" s="47" t="s">
        <v>793</v>
      </c>
      <c r="F771" s="47">
        <v>779</v>
      </c>
    </row>
    <row r="772" spans="2:6" x14ac:dyDescent="0.15">
      <c r="B772" s="47">
        <v>21</v>
      </c>
      <c r="C772" s="47" t="s">
        <v>129</v>
      </c>
      <c r="D772" s="47" t="s">
        <v>761</v>
      </c>
      <c r="E772" s="47" t="s">
        <v>794</v>
      </c>
      <c r="F772" s="47">
        <v>780</v>
      </c>
    </row>
    <row r="773" spans="2:6" x14ac:dyDescent="0.15">
      <c r="B773" s="47">
        <v>21</v>
      </c>
      <c r="C773" s="47" t="s">
        <v>129</v>
      </c>
      <c r="D773" s="47" t="s">
        <v>761</v>
      </c>
      <c r="E773" s="47" t="s">
        <v>795</v>
      </c>
      <c r="F773" s="47">
        <v>781</v>
      </c>
    </row>
    <row r="774" spans="2:6" x14ac:dyDescent="0.15">
      <c r="B774" s="47">
        <v>21</v>
      </c>
      <c r="C774" s="47" t="s">
        <v>129</v>
      </c>
      <c r="D774" s="47" t="s">
        <v>761</v>
      </c>
      <c r="E774" s="47" t="s">
        <v>796</v>
      </c>
      <c r="F774" s="47">
        <v>782</v>
      </c>
    </row>
    <row r="775" spans="2:6" x14ac:dyDescent="0.15">
      <c r="B775" s="47">
        <v>21</v>
      </c>
      <c r="C775" s="47" t="s">
        <v>129</v>
      </c>
      <c r="D775" s="47" t="s">
        <v>761</v>
      </c>
      <c r="E775" s="47" t="s">
        <v>797</v>
      </c>
      <c r="F775" s="47">
        <v>783</v>
      </c>
    </row>
    <row r="776" spans="2:6" x14ac:dyDescent="0.15">
      <c r="B776" s="47">
        <v>21</v>
      </c>
      <c r="C776" s="47" t="s">
        <v>129</v>
      </c>
      <c r="D776" s="47" t="s">
        <v>761</v>
      </c>
      <c r="E776" s="47" t="s">
        <v>798</v>
      </c>
      <c r="F776" s="47">
        <v>784</v>
      </c>
    </row>
    <row r="777" spans="2:6" x14ac:dyDescent="0.15">
      <c r="B777" s="47">
        <v>21</v>
      </c>
      <c r="C777" s="47" t="s">
        <v>129</v>
      </c>
      <c r="D777" s="47" t="s">
        <v>761</v>
      </c>
      <c r="E777" s="47" t="s">
        <v>799</v>
      </c>
      <c r="F777" s="47">
        <v>785</v>
      </c>
    </row>
    <row r="778" spans="2:6" x14ac:dyDescent="0.15">
      <c r="B778" s="47">
        <v>21</v>
      </c>
      <c r="C778" s="47" t="s">
        <v>129</v>
      </c>
      <c r="D778" s="47" t="s">
        <v>761</v>
      </c>
      <c r="E778" s="47" t="s">
        <v>800</v>
      </c>
      <c r="F778" s="47">
        <v>786</v>
      </c>
    </row>
    <row r="779" spans="2:6" x14ac:dyDescent="0.15">
      <c r="B779" s="47">
        <v>21</v>
      </c>
      <c r="C779" s="47" t="s">
        <v>129</v>
      </c>
      <c r="D779" s="47" t="s">
        <v>761</v>
      </c>
      <c r="E779" s="47" t="s">
        <v>801</v>
      </c>
      <c r="F779" s="47">
        <v>787</v>
      </c>
    </row>
    <row r="780" spans="2:6" x14ac:dyDescent="0.15">
      <c r="B780" s="47">
        <v>21</v>
      </c>
      <c r="C780" s="47" t="s">
        <v>129</v>
      </c>
      <c r="D780" s="47" t="s">
        <v>761</v>
      </c>
      <c r="E780" s="47" t="s">
        <v>802</v>
      </c>
      <c r="F780" s="47">
        <v>788</v>
      </c>
    </row>
    <row r="781" spans="2:6" x14ac:dyDescent="0.15">
      <c r="B781" s="47">
        <v>21</v>
      </c>
      <c r="C781" s="47" t="s">
        <v>129</v>
      </c>
      <c r="D781" s="47" t="s">
        <v>761</v>
      </c>
      <c r="E781" s="47" t="s">
        <v>803</v>
      </c>
      <c r="F781" s="47">
        <v>789</v>
      </c>
    </row>
    <row r="782" spans="2:6" x14ac:dyDescent="0.15">
      <c r="B782" s="47">
        <v>21</v>
      </c>
      <c r="C782" s="47" t="s">
        <v>129</v>
      </c>
      <c r="D782" s="47" t="s">
        <v>761</v>
      </c>
      <c r="E782" s="47" t="s">
        <v>804</v>
      </c>
      <c r="F782" s="47">
        <v>790</v>
      </c>
    </row>
    <row r="783" spans="2:6" x14ac:dyDescent="0.15">
      <c r="B783" s="47">
        <v>21</v>
      </c>
      <c r="C783" s="47" t="s">
        <v>129</v>
      </c>
      <c r="D783" s="47" t="s">
        <v>761</v>
      </c>
      <c r="E783" s="47" t="s">
        <v>805</v>
      </c>
      <c r="F783" s="47">
        <v>791</v>
      </c>
    </row>
    <row r="784" spans="2:6" x14ac:dyDescent="0.15">
      <c r="B784" s="47">
        <v>21</v>
      </c>
      <c r="C784" s="47" t="s">
        <v>129</v>
      </c>
      <c r="D784" s="47" t="s">
        <v>761</v>
      </c>
      <c r="E784" s="47" t="s">
        <v>806</v>
      </c>
      <c r="F784" s="47">
        <v>792</v>
      </c>
    </row>
    <row r="785" spans="2:6" x14ac:dyDescent="0.15">
      <c r="B785" s="47">
        <v>21</v>
      </c>
      <c r="C785" s="47" t="s">
        <v>129</v>
      </c>
      <c r="D785" s="47" t="s">
        <v>761</v>
      </c>
      <c r="E785" s="47" t="s">
        <v>807</v>
      </c>
      <c r="F785" s="47">
        <v>793</v>
      </c>
    </row>
    <row r="786" spans="2:6" x14ac:dyDescent="0.15">
      <c r="B786" s="47">
        <v>21</v>
      </c>
      <c r="C786" s="47" t="s">
        <v>129</v>
      </c>
      <c r="D786" s="47" t="s">
        <v>761</v>
      </c>
      <c r="E786" s="47" t="s">
        <v>808</v>
      </c>
      <c r="F786" s="47">
        <v>794</v>
      </c>
    </row>
    <row r="787" spans="2:6" x14ac:dyDescent="0.15">
      <c r="B787" s="47">
        <v>21</v>
      </c>
      <c r="C787" s="47" t="s">
        <v>129</v>
      </c>
      <c r="D787" s="47" t="s">
        <v>761</v>
      </c>
      <c r="E787" s="47" t="s">
        <v>809</v>
      </c>
      <c r="F787" s="47">
        <v>795</v>
      </c>
    </row>
    <row r="788" spans="2:6" x14ac:dyDescent="0.15">
      <c r="B788" s="47">
        <v>21</v>
      </c>
      <c r="C788" s="47" t="s">
        <v>129</v>
      </c>
      <c r="D788" s="47" t="s">
        <v>761</v>
      </c>
      <c r="E788" s="47" t="s">
        <v>810</v>
      </c>
      <c r="F788" s="47">
        <v>796</v>
      </c>
    </row>
    <row r="789" spans="2:6" x14ac:dyDescent="0.15">
      <c r="B789" s="47">
        <v>21</v>
      </c>
      <c r="C789" s="47" t="s">
        <v>129</v>
      </c>
      <c r="D789" s="47" t="s">
        <v>761</v>
      </c>
      <c r="E789" s="47" t="s">
        <v>811</v>
      </c>
      <c r="F789" s="47">
        <v>797</v>
      </c>
    </row>
    <row r="790" spans="2:6" x14ac:dyDescent="0.15">
      <c r="B790" s="47">
        <v>21</v>
      </c>
      <c r="C790" s="47" t="s">
        <v>129</v>
      </c>
      <c r="D790" s="47" t="s">
        <v>761</v>
      </c>
      <c r="E790" s="47" t="s">
        <v>812</v>
      </c>
      <c r="F790" s="47">
        <v>798</v>
      </c>
    </row>
    <row r="791" spans="2:6" x14ac:dyDescent="0.15">
      <c r="B791" s="47">
        <v>21</v>
      </c>
      <c r="C791" s="47" t="s">
        <v>129</v>
      </c>
      <c r="D791" s="47" t="s">
        <v>761</v>
      </c>
      <c r="E791" s="47" t="s">
        <v>813</v>
      </c>
      <c r="F791" s="47">
        <v>799</v>
      </c>
    </row>
    <row r="792" spans="2:6" x14ac:dyDescent="0.15">
      <c r="B792" s="47">
        <v>21</v>
      </c>
      <c r="C792" s="47" t="s">
        <v>129</v>
      </c>
      <c r="D792" s="47" t="s">
        <v>761</v>
      </c>
      <c r="E792" s="47" t="s">
        <v>814</v>
      </c>
      <c r="F792" s="47">
        <v>800</v>
      </c>
    </row>
    <row r="793" spans="2:6" x14ac:dyDescent="0.15">
      <c r="B793" s="47"/>
      <c r="C793" s="47"/>
      <c r="D793" s="47"/>
      <c r="E793" s="47"/>
      <c r="F793" s="47"/>
    </row>
    <row r="794" spans="2:6" x14ac:dyDescent="0.15">
      <c r="B794" s="47"/>
      <c r="C794" s="47"/>
      <c r="D794" s="47"/>
      <c r="E794" s="47"/>
      <c r="F794" s="47"/>
    </row>
    <row r="795" spans="2:6" x14ac:dyDescent="0.15">
      <c r="B795" s="47"/>
      <c r="C795" s="47"/>
      <c r="D795" s="47"/>
      <c r="E795" s="47"/>
      <c r="F795" s="47"/>
    </row>
    <row r="796" spans="2:6" x14ac:dyDescent="0.15">
      <c r="B796" s="47"/>
      <c r="C796" s="47"/>
      <c r="D796" s="47"/>
      <c r="E796" s="47"/>
      <c r="F796" s="47"/>
    </row>
    <row r="797" spans="2:6" x14ac:dyDescent="0.15">
      <c r="B797" s="47"/>
      <c r="C797" s="47"/>
      <c r="D797" s="47"/>
      <c r="E797" s="47"/>
      <c r="F797" s="47"/>
    </row>
  </sheetData>
  <sheetProtection sheet="1" objects="1" scenarios="1" selectLockedCells="1"/>
  <sortState xmlns:xlrd2="http://schemas.microsoft.com/office/spreadsheetml/2017/richdata2" ref="B82:F734">
    <sortCondition ref="B12:B664"/>
  </sortState>
  <mergeCells count="46">
    <mergeCell ref="C55:C56"/>
    <mergeCell ref="B6:C6"/>
    <mergeCell ref="AB32:AD32"/>
    <mergeCell ref="AE32:AG32"/>
    <mergeCell ref="Q7:X8"/>
    <mergeCell ref="AA7:AH8"/>
    <mergeCell ref="AB9:AD9"/>
    <mergeCell ref="AE9:AG9"/>
    <mergeCell ref="U32:W32"/>
    <mergeCell ref="AA9:AA10"/>
    <mergeCell ref="AH32:AI32"/>
    <mergeCell ref="AH9:AI9"/>
    <mergeCell ref="AA32:AA33"/>
    <mergeCell ref="U9:W9"/>
    <mergeCell ref="X9:Y9"/>
    <mergeCell ref="X32:Y32"/>
    <mergeCell ref="H68:I68"/>
    <mergeCell ref="D67:E67"/>
    <mergeCell ref="I58:J59"/>
    <mergeCell ref="I63:J64"/>
    <mergeCell ref="E6:F6"/>
    <mergeCell ref="D31:J32"/>
    <mergeCell ref="I6:J6"/>
    <mergeCell ref="I7:J7"/>
    <mergeCell ref="E7:F7"/>
    <mergeCell ref="F67:H67"/>
    <mergeCell ref="F68:G68"/>
    <mergeCell ref="J67:J68"/>
    <mergeCell ref="B5:D5"/>
    <mergeCell ref="B4:E4"/>
    <mergeCell ref="B7:C7"/>
    <mergeCell ref="E2:J2"/>
    <mergeCell ref="I5:J5"/>
    <mergeCell ref="R58:S58"/>
    <mergeCell ref="U58:V58"/>
    <mergeCell ref="R9:T9"/>
    <mergeCell ref="Q9:Q10"/>
    <mergeCell ref="H55:H56"/>
    <mergeCell ref="M9:O9"/>
    <mergeCell ref="M32:O32"/>
    <mergeCell ref="R32:T32"/>
    <mergeCell ref="U56:V56"/>
    <mergeCell ref="U57:V57"/>
    <mergeCell ref="R56:S56"/>
    <mergeCell ref="R57:S57"/>
    <mergeCell ref="Q32:Q33"/>
  </mergeCells>
  <phoneticPr fontId="2"/>
  <conditionalFormatting sqref="A1:AO1 AK2:AK3 AM2:AM3">
    <cfRule type="expression" dxfId="49" priority="173" stopIfTrue="1">
      <formula>#REF!=""</formula>
    </cfRule>
  </conditionalFormatting>
  <conditionalFormatting sqref="B5 E5:F5 I5:I7 B7 D7:E7">
    <cfRule type="expression" dxfId="48" priority="139">
      <formula>B5&lt;&gt;""</formula>
    </cfRule>
  </conditionalFormatting>
  <conditionalFormatting sqref="C11:F11">
    <cfRule type="expression" dxfId="47" priority="28" stopIfTrue="1">
      <formula>AND($C12&gt;0,$C11="")</formula>
    </cfRule>
  </conditionalFormatting>
  <conditionalFormatting sqref="C40:F40">
    <cfRule type="expression" dxfId="46" priority="26" stopIfTrue="1">
      <formula>AND($C41&gt;0,$C40="")</formula>
    </cfRule>
  </conditionalFormatting>
  <conditionalFormatting sqref="C42:F42">
    <cfRule type="expression" dxfId="45" priority="11" stopIfTrue="1">
      <formula>AND($C43&gt;0,$C42="")</formula>
    </cfRule>
  </conditionalFormatting>
  <conditionalFormatting sqref="C44:F44">
    <cfRule type="expression" dxfId="44" priority="25" stopIfTrue="1">
      <formula>AND($C45&gt;0,$C44="")</formula>
    </cfRule>
  </conditionalFormatting>
  <conditionalFormatting sqref="D13:F13 D15:F15 D17:F17 D19:F19 C21:F21 C23:F23 C25:F25 C27:F27 C29:F29 C34:F34 C36:F36 C38:F38 C46:F46 C48:F48 C50:F50 C52:F52">
    <cfRule type="expression" dxfId="43" priority="174" stopIfTrue="1">
      <formula>AND($C14&gt;0,$C13="")</formula>
    </cfRule>
  </conditionalFormatting>
  <conditionalFormatting sqref="G11:G30">
    <cfRule type="containsBlanks" dxfId="42" priority="162">
      <formula>LEN(TRIM(G11))=0</formula>
    </cfRule>
  </conditionalFormatting>
  <conditionalFormatting sqref="G34:G38 G44 G46 G48 G50 G52 G11:G30">
    <cfRule type="expression" dxfId="41" priority="179" stopIfTrue="1">
      <formula>AND($C12&gt;0,G11="")</formula>
    </cfRule>
  </conditionalFormatting>
  <conditionalFormatting sqref="G34:G53">
    <cfRule type="containsBlanks" dxfId="40" priority="168">
      <formula>LEN(TRIM(G34))=0</formula>
    </cfRule>
  </conditionalFormatting>
  <conditionalFormatting sqref="G40">
    <cfRule type="expression" dxfId="39" priority="171" stopIfTrue="1">
      <formula>AND($C41&gt;0,G40="")</formula>
    </cfRule>
  </conditionalFormatting>
  <conditionalFormatting sqref="G42">
    <cfRule type="expression" dxfId="38" priority="161" stopIfTrue="1">
      <formula>AND($C53&gt;0,G42="")</formula>
    </cfRule>
    <cfRule type="expression" dxfId="37" priority="150" stopIfTrue="1">
      <formula>AND($C43&gt;0,G42="")</formula>
    </cfRule>
  </conditionalFormatting>
  <conditionalFormatting sqref="G44 G46">
    <cfRule type="expression" dxfId="36" priority="257" stopIfTrue="1">
      <formula>AND(#REF!&gt;0,G44="")</formula>
    </cfRule>
  </conditionalFormatting>
  <conditionalFormatting sqref="G48 G39:G40">
    <cfRule type="expression" dxfId="35" priority="240" stopIfTrue="1">
      <formula>AND(#REF!&gt;0,G39="")</formula>
    </cfRule>
  </conditionalFormatting>
  <conditionalFormatting sqref="G50">
    <cfRule type="expression" dxfId="34" priority="254" stopIfTrue="1">
      <formula>AND($D73&gt;0,G50="")</formula>
    </cfRule>
  </conditionalFormatting>
  <conditionalFormatting sqref="G52">
    <cfRule type="expression" dxfId="33" priority="222" stopIfTrue="1">
      <formula>AND(#REF!&gt;0,G52="")</formula>
    </cfRule>
  </conditionalFormatting>
  <conditionalFormatting sqref="J62">
    <cfRule type="expression" dxfId="32" priority="262" stopIfTrue="1">
      <formula>AND(#REF!&gt;0,J62="")</formula>
    </cfRule>
  </conditionalFormatting>
  <conditionalFormatting sqref="M11:O30 M34:O53">
    <cfRule type="expression" dxfId="31" priority="6">
      <formula>$C11&lt;&gt;""</formula>
    </cfRule>
  </conditionalFormatting>
  <conditionalFormatting sqref="N11:O30 N34:O53">
    <cfRule type="expression" dxfId="30" priority="5">
      <formula>AND($M11&lt;&gt;"",N11="")</formula>
    </cfRule>
  </conditionalFormatting>
  <conditionalFormatting sqref="Q57:Q58">
    <cfRule type="expression" dxfId="29" priority="259" stopIfTrue="1">
      <formula>AND($G$59&gt;0,$Q57="")</formula>
    </cfRule>
  </conditionalFormatting>
  <conditionalFormatting sqref="R11:R30 R34:R41 R50:R53">
    <cfRule type="expression" dxfId="28" priority="182" stopIfTrue="1">
      <formula>R11=X11</formula>
    </cfRule>
    <cfRule type="expression" dxfId="27" priority="181" stopIfTrue="1">
      <formula>R11=""</formula>
    </cfRule>
  </conditionalFormatting>
  <conditionalFormatting sqref="R42:R49">
    <cfRule type="expression" dxfId="26" priority="158" stopIfTrue="1">
      <formula>R42=X42</formula>
    </cfRule>
    <cfRule type="expression" dxfId="25" priority="157" stopIfTrue="1">
      <formula>R42=""</formula>
    </cfRule>
  </conditionalFormatting>
  <conditionalFormatting sqref="R57:S58 U57:V58">
    <cfRule type="expression" dxfId="24" priority="2">
      <formula>$Q57&lt;&gt;""</formula>
    </cfRule>
  </conditionalFormatting>
  <conditionalFormatting sqref="R11:W30 R34:W53">
    <cfRule type="expression" dxfId="23" priority="178">
      <formula>$H11&lt;&gt;""</formula>
    </cfRule>
  </conditionalFormatting>
  <conditionalFormatting sqref="S11:S30 V11:V30 S34:S53 V34:V53">
    <cfRule type="expression" dxfId="22" priority="175" stopIfTrue="1">
      <formula>AND(S11="",OR($H11="１００Ｍ",$H11="２００Ｍ",$H11="１００ＭＨ",$H11="１１０ＭＨ",$H11="走幅跳"))</formula>
    </cfRule>
  </conditionalFormatting>
  <conditionalFormatting sqref="S11:S30 V11:V30 AC11:AC30 AF11:AF30 S34:S53 V34:V53 AC34:AC53 AF34:AF53">
    <cfRule type="expression" priority="3" stopIfTrue="1">
      <formula>R11=""</formula>
    </cfRule>
  </conditionalFormatting>
  <conditionalFormatting sqref="T11:T30 W11:W30 T34:T53 W34:W53">
    <cfRule type="expression" priority="7" stopIfTrue="1">
      <formula>R11=""</formula>
    </cfRule>
  </conditionalFormatting>
  <conditionalFormatting sqref="T11:T30 W11:W30">
    <cfRule type="expression" dxfId="21" priority="176" stopIfTrue="1">
      <formula>AND(T11="",R11&gt;0)</formula>
    </cfRule>
  </conditionalFormatting>
  <conditionalFormatting sqref="T34:T53 W34:W53">
    <cfRule type="expression" dxfId="20" priority="153" stopIfTrue="1">
      <formula>AND(T34="",R34&gt;0)</formula>
    </cfRule>
  </conditionalFormatting>
  <conditionalFormatting sqref="T57:T58 W57:W58">
    <cfRule type="expression" dxfId="19" priority="1">
      <formula>AND(R57&lt;&gt;"",T57="")</formula>
    </cfRule>
  </conditionalFormatting>
  <conditionalFormatting sqref="U11:U30 U34:U41 U50:U53">
    <cfRule type="expression" dxfId="18" priority="183" stopIfTrue="1">
      <formula>U11=""</formula>
    </cfRule>
    <cfRule type="expression" dxfId="17" priority="184" stopIfTrue="1">
      <formula>U11=X11</formula>
    </cfRule>
  </conditionalFormatting>
  <conditionalFormatting sqref="U42:U49">
    <cfRule type="expression" dxfId="16" priority="160" stopIfTrue="1">
      <formula>U42=X42</formula>
    </cfRule>
    <cfRule type="expression" dxfId="15" priority="159" stopIfTrue="1">
      <formula>U42=""</formula>
    </cfRule>
  </conditionalFormatting>
  <conditionalFormatting sqref="AB11:AB30 AB34:AB41 AB50:AB53">
    <cfRule type="expression" dxfId="14" priority="71" stopIfTrue="1">
      <formula>AB11=""</formula>
    </cfRule>
    <cfRule type="expression" dxfId="13" priority="177" stopIfTrue="1">
      <formula>AB11=AH11</formula>
    </cfRule>
  </conditionalFormatting>
  <conditionalFormatting sqref="AB42:AB49">
    <cfRule type="expression" dxfId="12" priority="61" stopIfTrue="1">
      <formula>AB42=AH42</formula>
    </cfRule>
    <cfRule type="expression" dxfId="11" priority="60" stopIfTrue="1">
      <formula>AB42=""</formula>
    </cfRule>
  </conditionalFormatting>
  <conditionalFormatting sqref="AB11:AG30 AB34:AG53">
    <cfRule type="expression" dxfId="10" priority="70">
      <formula>$I11&lt;&gt;""</formula>
    </cfRule>
  </conditionalFormatting>
  <conditionalFormatting sqref="AC11:AC30 AF11:AF30 AC34:AC53 AF34:AF53">
    <cfRule type="expression" dxfId="9" priority="4">
      <formula>AND(AC11="",OR($I11="１００Ｍ",$I11="２００Ｍ",$I11="１００ＭＨ",$I11="１１０ＭＨ",$I11="走幅跳"))</formula>
    </cfRule>
  </conditionalFormatting>
  <conditionalFormatting sqref="AD11:AD30 AG11:AG30">
    <cfRule type="expression" dxfId="8" priority="66" stopIfTrue="1">
      <formula>AND(AD11="",AB11&gt;0)</formula>
    </cfRule>
    <cfRule type="expression" priority="65" stopIfTrue="1">
      <formula>AB11=""</formula>
    </cfRule>
  </conditionalFormatting>
  <conditionalFormatting sqref="AD34:AD53 AG34:AG53">
    <cfRule type="expression" dxfId="7" priority="57" stopIfTrue="1">
      <formula>AND(AD34="",AB34&gt;0)</formula>
    </cfRule>
    <cfRule type="expression" priority="56" stopIfTrue="1">
      <formula>AB34=""</formula>
    </cfRule>
  </conditionalFormatting>
  <conditionalFormatting sqref="AE11:AE30 AE34:AE41 AE50:AE53">
    <cfRule type="expression" dxfId="6" priority="73" stopIfTrue="1">
      <formula>AE11=AH11</formula>
    </cfRule>
    <cfRule type="expression" dxfId="5" priority="72" stopIfTrue="1">
      <formula>AE11=""</formula>
    </cfRule>
  </conditionalFormatting>
  <conditionalFormatting sqref="AE42:AE49">
    <cfRule type="expression" dxfId="4" priority="63" stopIfTrue="1">
      <formula>AE42=AH42</formula>
    </cfRule>
    <cfRule type="expression" dxfId="3" priority="62" stopIfTrue="1">
      <formula>AE42=""</formula>
    </cfRule>
  </conditionalFormatting>
  <conditionalFormatting sqref="AH2:AI2">
    <cfRule type="expression" dxfId="2" priority="261">
      <formula>AND(#REF!="",#REF!="")</formula>
    </cfRule>
  </conditionalFormatting>
  <conditionalFormatting sqref="AJ2:AJ5">
    <cfRule type="expression" dxfId="1" priority="260">
      <formula>AND(#REF!="",#REF!="")</formula>
    </cfRule>
  </conditionalFormatting>
  <dataValidations xWindow="370" yWindow="339" count="22">
    <dataValidation imeMode="halfAlpha" allowBlank="1" showInputMessage="1" showErrorMessage="1" sqref="M34:O53 X57:X58 Z11:Z53 Z57:Z58 S62 AB34:AB53 AE34:AE53 AB11:AB30 AH34:AI53 AE11:AE30 U34:V53 M11:O30 R57:S58 X62:Z62 U57:V58 U62:V62 X11:Y30 R11:S30 U11:V30 R34:S53 X34:Y53 AH11:AI30" xr:uid="{00000000-0002-0000-0200-000000000000}"/>
    <dataValidation imeMode="halfKatakana" allowBlank="1" showInputMessage="1" showErrorMessage="1" sqref="E11:F30 E34:F53" xr:uid="{00000000-0002-0000-0200-000001000000}"/>
    <dataValidation imeMode="hiragana" allowBlank="1" showInputMessage="1" showErrorMessage="1" sqref="C53:D53 E7" xr:uid="{00000000-0002-0000-0200-000002000000}"/>
    <dataValidation imeMode="on" allowBlank="1" showInputMessage="1" showErrorMessage="1" sqref="I5 B6 D6:E6" xr:uid="{00000000-0002-0000-0200-000003000000}"/>
    <dataValidation type="list" allowBlank="1" showInputMessage="1" sqref="F69:F70 F62:F65" xr:uid="{00000000-0002-0000-0200-000004000000}">
      <formula1>"無,有"</formula1>
    </dataValidation>
    <dataValidation type="list" allowBlank="1" showInputMessage="1" sqref="G69:G70 G62:G65 G79:G80" xr:uid="{00000000-0002-0000-0200-000005000000}">
      <formula1>"A,B,S,無"</formula1>
    </dataValidation>
    <dataValidation type="list" allowBlank="1" showInputMessage="1" showErrorMessage="1" sqref="H11:I30" xr:uid="{00000000-0002-0000-0200-000006000000}">
      <formula1>$H$80:$H$93</formula1>
    </dataValidation>
    <dataValidation type="list" allowBlank="1" showInputMessage="1" showErrorMessage="1" sqref="H34:I53" xr:uid="{00000000-0002-0000-0200-000007000000}">
      <formula1>$H$96:$H$108</formula1>
    </dataValidation>
    <dataValidation type="list" allowBlank="1" showInputMessage="1" showErrorMessage="1" sqref="I6" xr:uid="{00000000-0002-0000-0200-000008000000}">
      <formula1>$U$81:$U$85</formula1>
    </dataValidation>
    <dataValidation type="list" allowBlank="1" showInputMessage="1" showErrorMessage="1" sqref="K13:L30 K35:L53" xr:uid="{00000000-0002-0000-0200-000009000000}">
      <formula1>$S$80:$S$82</formula1>
    </dataValidation>
    <dataValidation type="list" allowBlank="1" showInputMessage="1" showErrorMessage="1" sqref="J11:J30 J34:J53" xr:uid="{00000000-0002-0000-0200-00000A000000}">
      <formula1>$H$110:$H$111</formula1>
    </dataValidation>
    <dataValidation type="list" allowBlank="1" showInputMessage="1" sqref="D69:E70 D65:E65" xr:uid="{00000000-0002-0000-0200-00000B000000}">
      <formula1>$X$81:$X$98</formula1>
    </dataValidation>
    <dataValidation type="list" allowBlank="1" showInputMessage="1" sqref="D62:E64" xr:uid="{00000000-0002-0000-0200-00000C000000}">
      <formula1>$X$80:$X$101</formula1>
    </dataValidation>
    <dataValidation type="list" allowBlank="1" showInputMessage="1" sqref="E5" xr:uid="{00000000-0002-0000-0200-00000D000000}">
      <formula1>$U$99:$U$109</formula1>
    </dataValidation>
    <dataValidation type="list" allowBlank="1" showInputMessage="1" sqref="F68" xr:uid="{00000000-0002-0000-0200-00000E000000}">
      <formula1>$U$89:$U$98</formula1>
    </dataValidation>
    <dataValidation type="list" allowBlank="1" showInputMessage="1" sqref="D7" xr:uid="{00000000-0002-0000-0200-00000F000000}">
      <formula1>$N$80:$N$102</formula1>
    </dataValidation>
    <dataValidation type="list" allowBlank="1" showInputMessage="1" showErrorMessage="1" sqref="AA34:AA53 Q34:Q53 AA11:AA30 Q57:Q58 Q11:Q30 J62" xr:uid="{00000000-0002-0000-0200-000010000000}">
      <formula1>$Q$80:$Q$83</formula1>
    </dataValidation>
    <dataValidation type="list" allowBlank="1" showInputMessage="1" showErrorMessage="1" sqref="T34:T53 W34:W53 W11:W30 AD11:AD30 AD34:AD53 AG34:AG53 AG11:AG30 T11:T30 W57:W58 W62 T57:T58 T62" xr:uid="{00000000-0002-0000-0200-000011000000}">
      <formula1>$R$80:$R$84</formula1>
    </dataValidation>
    <dataValidation type="list" imeMode="halfAlpha" allowBlank="1" showInputMessage="1" showErrorMessage="1" sqref="G11:G30 G34:G53" xr:uid="{00000000-0002-0000-0200-000012000000}">
      <formula1>$Q$85:$Q$92</formula1>
    </dataValidation>
    <dataValidation type="list" allowBlank="1" showInputMessage="1" sqref="B7" xr:uid="{00000000-0002-0000-0200-000013000000}">
      <formula1>$M$80:$M$92</formula1>
    </dataValidation>
    <dataValidation type="list" imeMode="on" allowBlank="1" showInputMessage="1" sqref="B5:D5" xr:uid="{00000000-0002-0000-0200-000014000000}">
      <formula1>$E$80:$E$797</formula1>
    </dataValidation>
    <dataValidation type="list" allowBlank="1" showInputMessage="1" sqref="H62:H65 H69:H70" xr:uid="{00000000-0002-0000-0200-000015000000}">
      <formula1>$AB$80:$AB$89</formula1>
    </dataValidation>
  </dataValidations>
  <printOptions horizontalCentered="1"/>
  <pageMargins left="0.78740157480314965" right="0.39370078740157483" top="0.39370078740157483" bottom="0.39370078740157483" header="0.39370078740157483" footer="0.39370078740157483"/>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FF99"/>
  </sheetPr>
  <dimension ref="B1:W44"/>
  <sheetViews>
    <sheetView showGridLines="0" zoomScaleNormal="100" zoomScaleSheetLayoutView="100" workbookViewId="0">
      <selection activeCell="J41" sqref="C41:J41"/>
    </sheetView>
  </sheetViews>
  <sheetFormatPr defaultColWidth="9" defaultRowHeight="12" x14ac:dyDescent="0.15"/>
  <cols>
    <col min="1" max="1" width="1.75" style="99" customWidth="1"/>
    <col min="2" max="13" width="7.375" style="99" customWidth="1"/>
    <col min="14" max="14" width="3" style="99" customWidth="1"/>
    <col min="15" max="15" width="13.375" style="99" hidden="1" customWidth="1"/>
    <col min="16" max="16" width="8.5" style="99" bestFit="1" customWidth="1"/>
    <col min="17" max="16384" width="9" style="99"/>
  </cols>
  <sheetData>
    <row r="1" spans="2:15" ht="8.25" customHeight="1" x14ac:dyDescent="0.15"/>
    <row r="2" spans="2:15" ht="18.75" thickBot="1" x14ac:dyDescent="0.25">
      <c r="B2" s="100"/>
      <c r="C2" s="101" t="s">
        <v>237</v>
      </c>
      <c r="D2" s="100"/>
      <c r="E2" s="100"/>
      <c r="F2" s="100"/>
      <c r="G2" s="100"/>
      <c r="H2" s="100"/>
      <c r="I2" s="100"/>
      <c r="J2" s="100"/>
      <c r="K2" s="100"/>
      <c r="L2" s="100"/>
      <c r="M2" s="100"/>
      <c r="O2" s="102" t="s">
        <v>260</v>
      </c>
    </row>
    <row r="3" spans="2:15" s="104" customFormat="1" ht="15" customHeight="1" x14ac:dyDescent="0.15">
      <c r="B3" s="637" t="s">
        <v>275</v>
      </c>
      <c r="C3" s="638"/>
      <c r="D3" s="638" t="s">
        <v>276</v>
      </c>
      <c r="E3" s="638"/>
      <c r="F3" s="638"/>
      <c r="G3" s="103" t="s">
        <v>106</v>
      </c>
      <c r="H3" s="638" t="s">
        <v>230</v>
      </c>
      <c r="I3" s="638"/>
      <c r="J3" s="638" t="s">
        <v>231</v>
      </c>
      <c r="K3" s="638"/>
      <c r="L3" s="638" t="s">
        <v>232</v>
      </c>
      <c r="M3" s="639"/>
      <c r="N3" s="102"/>
    </row>
    <row r="4" spans="2:15" ht="22.5" customHeight="1" thickBot="1" x14ac:dyDescent="0.2">
      <c r="B4" s="640" t="s">
        <v>957</v>
      </c>
      <c r="C4" s="641"/>
      <c r="D4" s="641" t="s">
        <v>958</v>
      </c>
      <c r="E4" s="641"/>
      <c r="F4" s="641"/>
      <c r="G4" s="105">
        <v>2</v>
      </c>
      <c r="H4" s="641" t="s">
        <v>959</v>
      </c>
      <c r="I4" s="641"/>
      <c r="J4" s="641" t="s">
        <v>956</v>
      </c>
      <c r="K4" s="641"/>
      <c r="L4" s="641" t="s">
        <v>954</v>
      </c>
      <c r="M4" s="642"/>
      <c r="N4" s="102"/>
      <c r="O4" s="106" t="s">
        <v>261</v>
      </c>
    </row>
    <row r="5" spans="2:15" ht="20.25" customHeight="1" x14ac:dyDescent="0.15">
      <c r="B5" s="107" t="s">
        <v>262</v>
      </c>
      <c r="C5" s="630" t="s">
        <v>286</v>
      </c>
      <c r="D5" s="631"/>
      <c r="E5" s="632" t="s">
        <v>234</v>
      </c>
      <c r="F5" s="632"/>
      <c r="G5" s="632" t="s">
        <v>235</v>
      </c>
      <c r="H5" s="632"/>
      <c r="I5" s="632" t="s">
        <v>263</v>
      </c>
      <c r="J5" s="632"/>
      <c r="K5" s="632" t="s">
        <v>233</v>
      </c>
      <c r="L5" s="632"/>
      <c r="M5" s="108" t="s">
        <v>264</v>
      </c>
      <c r="N5" s="104"/>
      <c r="O5" s="106" t="s">
        <v>265</v>
      </c>
    </row>
    <row r="6" spans="2:15" ht="27" x14ac:dyDescent="0.15">
      <c r="B6" s="109" t="s">
        <v>266</v>
      </c>
      <c r="C6" s="110" t="s">
        <v>267</v>
      </c>
      <c r="D6" s="111">
        <v>0.1</v>
      </c>
      <c r="E6" s="633" t="s">
        <v>268</v>
      </c>
      <c r="F6" s="633"/>
      <c r="G6" s="633" t="s">
        <v>269</v>
      </c>
      <c r="H6" s="633"/>
      <c r="I6" s="634">
        <v>59.22</v>
      </c>
      <c r="J6" s="634"/>
      <c r="K6" s="635">
        <f>SUM($C7:$J7)</f>
        <v>2165</v>
      </c>
      <c r="L6" s="636"/>
      <c r="M6" s="625" t="s">
        <v>261</v>
      </c>
      <c r="N6" s="112"/>
      <c r="O6" s="106" t="s">
        <v>270</v>
      </c>
    </row>
    <row r="7" spans="2:15" ht="20.25" customHeight="1" thickBot="1" x14ac:dyDescent="0.2">
      <c r="B7" s="113" t="s">
        <v>271</v>
      </c>
      <c r="C7" s="627">
        <f>IF(C6="","",IF(C6="記録無",0,IF(VALUE(C6)&gt;28.09,0,INT(5.74352*(28.5-VALUE(C6))^1.92))))</f>
        <v>850</v>
      </c>
      <c r="D7" s="627"/>
      <c r="E7" s="627">
        <f>IF(E6="","",IF(E6="記録無",0,IF(VALUE(E6)&lt;1.53,0,INT(51.39*(VALUE(E6)-1.5)^1.05))))</f>
        <v>486</v>
      </c>
      <c r="F7" s="627"/>
      <c r="G7" s="627">
        <f>IF(G6="","",IF(G6="記録無",0,IF(VALUE(G6)&lt;0.77,0,INT(0.8465*(VALUE(G6)*100-75)^1.42))))</f>
        <v>389</v>
      </c>
      <c r="H7" s="627"/>
      <c r="I7" s="627">
        <f>IF(I6="","",IF(I6="記録無",0,IF(VALUE(I6)&gt;81.21,0,INT(1.53775*(82-VALUE(I6))^1.81))))</f>
        <v>440</v>
      </c>
      <c r="J7" s="627"/>
      <c r="K7" s="628"/>
      <c r="L7" s="629"/>
      <c r="M7" s="626"/>
      <c r="N7" s="112"/>
    </row>
    <row r="8" spans="2:15" ht="14.25" x14ac:dyDescent="0.15">
      <c r="B8" s="114" t="s">
        <v>238</v>
      </c>
      <c r="C8" s="115"/>
      <c r="D8" s="115"/>
      <c r="E8" s="116"/>
      <c r="F8" s="117"/>
      <c r="G8" s="118"/>
      <c r="H8" s="118"/>
      <c r="I8" s="117"/>
      <c r="J8" s="119"/>
      <c r="K8" s="117"/>
      <c r="L8" s="120"/>
      <c r="M8" s="120"/>
      <c r="N8" s="112"/>
    </row>
    <row r="9" spans="2:15" ht="14.25" x14ac:dyDescent="0.15">
      <c r="B9" s="114" t="s">
        <v>1090</v>
      </c>
      <c r="C9" s="115"/>
      <c r="D9" s="115"/>
      <c r="E9" s="116"/>
      <c r="F9" s="117"/>
      <c r="G9" s="121"/>
      <c r="H9" s="121"/>
      <c r="I9" s="117"/>
      <c r="J9" s="119"/>
      <c r="K9" s="117"/>
      <c r="L9" s="120"/>
      <c r="M9" s="120"/>
      <c r="N9" s="112"/>
    </row>
    <row r="10" spans="2:15" ht="14.25" x14ac:dyDescent="0.15">
      <c r="B10" s="114" t="s">
        <v>272</v>
      </c>
      <c r="C10" s="115"/>
      <c r="D10" s="115"/>
      <c r="E10" s="122"/>
      <c r="F10" s="123"/>
      <c r="G10" s="121"/>
      <c r="H10" s="121"/>
      <c r="I10" s="124"/>
      <c r="J10" s="124"/>
      <c r="K10" s="125"/>
      <c r="L10" s="125"/>
      <c r="M10" s="125"/>
      <c r="N10" s="112"/>
    </row>
    <row r="11" spans="2:15" ht="14.25" x14ac:dyDescent="0.15">
      <c r="B11" s="114"/>
      <c r="C11" s="115"/>
      <c r="D11" s="115"/>
      <c r="E11" s="122"/>
      <c r="F11" s="123"/>
      <c r="G11" s="121"/>
      <c r="H11" s="121"/>
      <c r="I11" s="124"/>
      <c r="J11" s="124"/>
      <c r="K11" s="125"/>
      <c r="L11" s="125"/>
      <c r="M11" s="125"/>
      <c r="N11" s="112"/>
    </row>
    <row r="12" spans="2:15" ht="16.5" customHeight="1" x14ac:dyDescent="0.15">
      <c r="B12" s="126"/>
      <c r="C12" s="126"/>
      <c r="D12" s="126"/>
      <c r="E12" s="126"/>
      <c r="F12" s="126"/>
      <c r="G12" s="126"/>
      <c r="H12" s="126"/>
      <c r="I12" s="126"/>
      <c r="J12" s="126"/>
      <c r="K12" s="126"/>
      <c r="L12" s="126"/>
      <c r="M12" s="126"/>
    </row>
    <row r="13" spans="2:15" s="128" customFormat="1" ht="24" customHeight="1" thickBot="1" x14ac:dyDescent="0.25">
      <c r="B13" s="624" t="s">
        <v>273</v>
      </c>
      <c r="C13" s="624"/>
      <c r="D13" s="624"/>
      <c r="E13" s="624"/>
      <c r="F13" s="624"/>
      <c r="G13" s="624"/>
      <c r="H13" s="624"/>
      <c r="I13" s="624"/>
      <c r="J13" s="624"/>
      <c r="K13" s="624"/>
      <c r="L13" s="624"/>
      <c r="M13" s="624"/>
      <c r="N13" s="127"/>
    </row>
    <row r="14" spans="2:15" s="104" customFormat="1" ht="15" customHeight="1" x14ac:dyDescent="0.15">
      <c r="B14" s="619" t="s">
        <v>275</v>
      </c>
      <c r="C14" s="620"/>
      <c r="D14" s="620" t="s">
        <v>276</v>
      </c>
      <c r="E14" s="620"/>
      <c r="F14" s="620"/>
      <c r="G14" s="129" t="s">
        <v>106</v>
      </c>
      <c r="H14" s="620" t="s">
        <v>230</v>
      </c>
      <c r="I14" s="620"/>
      <c r="J14" s="620" t="s">
        <v>231</v>
      </c>
      <c r="K14" s="620"/>
      <c r="L14" s="620" t="s">
        <v>1080</v>
      </c>
      <c r="M14" s="621"/>
    </row>
    <row r="15" spans="2:15" ht="22.5" customHeight="1" thickBot="1" x14ac:dyDescent="0.2">
      <c r="B15" s="610"/>
      <c r="C15" s="611"/>
      <c r="D15" s="611"/>
      <c r="E15" s="611"/>
      <c r="F15" s="611"/>
      <c r="G15" s="98"/>
      <c r="H15" s="612" t="str">
        <f>IF($B15="","",①申込書!$D$7)</f>
        <v/>
      </c>
      <c r="I15" s="612"/>
      <c r="J15" s="612" t="str">
        <f>IF($B15="","",①申込書!$E$7)</f>
        <v/>
      </c>
      <c r="K15" s="612"/>
      <c r="L15" s="612" t="str">
        <f>IF($B15="","",①申込書!$B$5)</f>
        <v/>
      </c>
      <c r="M15" s="613"/>
      <c r="N15" s="104"/>
    </row>
    <row r="16" spans="2:15" ht="18.75" customHeight="1" x14ac:dyDescent="0.15">
      <c r="B16" s="130" t="s">
        <v>262</v>
      </c>
      <c r="C16" s="614" t="s">
        <v>286</v>
      </c>
      <c r="D16" s="614"/>
      <c r="E16" s="615" t="s">
        <v>234</v>
      </c>
      <c r="F16" s="615"/>
      <c r="G16" s="615" t="s">
        <v>235</v>
      </c>
      <c r="H16" s="615"/>
      <c r="I16" s="615" t="s">
        <v>263</v>
      </c>
      <c r="J16" s="615"/>
      <c r="K16" s="616" t="s">
        <v>233</v>
      </c>
      <c r="L16" s="617"/>
      <c r="M16" s="618"/>
      <c r="N16" s="104"/>
    </row>
    <row r="17" spans="2:14" ht="24" x14ac:dyDescent="0.2">
      <c r="B17" s="131" t="s">
        <v>266</v>
      </c>
      <c r="C17" s="32"/>
      <c r="D17" s="33"/>
      <c r="E17" s="602"/>
      <c r="F17" s="602"/>
      <c r="G17" s="602"/>
      <c r="H17" s="602"/>
      <c r="I17" s="622"/>
      <c r="J17" s="622"/>
      <c r="K17" s="604">
        <f>SUM($C18:$J18)</f>
        <v>0</v>
      </c>
      <c r="L17" s="605"/>
      <c r="M17" s="606"/>
      <c r="N17" s="132"/>
    </row>
    <row r="18" spans="2:14" ht="18.75" customHeight="1" thickBot="1" x14ac:dyDescent="0.2">
      <c r="B18" s="133" t="s">
        <v>271</v>
      </c>
      <c r="C18" s="623" t="str">
        <f>IF(C17="","",IF(C17="記録無",0,IF(VALUE(C17)&gt;28.09,0,INT(5.74352*(28.5-VALUE(C17))^1.92))))</f>
        <v/>
      </c>
      <c r="D18" s="623"/>
      <c r="E18" s="623" t="str">
        <f>IF(E17="","",IF(E17="記録無",0,IF(VALUE(E17)&lt;1.53,0,INT(51.39*(VALUE(E17)-1.5)^1.05))))</f>
        <v/>
      </c>
      <c r="F18" s="623"/>
      <c r="G18" s="623" t="str">
        <f>IF(G17="","",IF(G17="記録無",0,IF(VALUE(G17)&lt;0.77,0,INT(0.8465*(VALUE(G17)*100-75)^1.42))))</f>
        <v/>
      </c>
      <c r="H18" s="623"/>
      <c r="I18" s="623" t="str">
        <f>IF(I17="","",IF(I17="記録無",0,IF(VALUE(I17)&gt;81.21,0,INT(1.53775*(82-VALUE(I17))^1.81))))</f>
        <v/>
      </c>
      <c r="J18" s="623"/>
      <c r="K18" s="607"/>
      <c r="L18" s="608"/>
      <c r="M18" s="609"/>
      <c r="N18" s="132"/>
    </row>
    <row r="19" spans="2:14" ht="16.5" customHeight="1" x14ac:dyDescent="0.15">
      <c r="B19" s="134"/>
      <c r="C19" s="135"/>
      <c r="D19" s="135"/>
      <c r="E19" s="136"/>
      <c r="G19" s="601"/>
      <c r="H19" s="601"/>
      <c r="I19" s="137"/>
      <c r="J19" s="138"/>
      <c r="K19" s="137"/>
      <c r="L19" s="139"/>
      <c r="M19" s="139"/>
      <c r="N19" s="140"/>
    </row>
    <row r="20" spans="2:14" ht="16.5" customHeight="1" x14ac:dyDescent="0.15">
      <c r="B20" s="141"/>
      <c r="C20" s="141"/>
      <c r="D20" s="141"/>
      <c r="E20" s="141"/>
      <c r="F20" s="141"/>
      <c r="G20" s="141"/>
      <c r="H20" s="141"/>
      <c r="I20" s="141"/>
      <c r="J20" s="141"/>
      <c r="K20" s="141"/>
      <c r="L20" s="141"/>
      <c r="M20" s="141"/>
    </row>
    <row r="21" spans="2:14" s="128" customFormat="1" ht="24" customHeight="1" thickBot="1" x14ac:dyDescent="0.25">
      <c r="B21" s="624" t="s">
        <v>273</v>
      </c>
      <c r="C21" s="624"/>
      <c r="D21" s="624"/>
      <c r="E21" s="624"/>
      <c r="F21" s="624"/>
      <c r="G21" s="624"/>
      <c r="H21" s="624"/>
      <c r="I21" s="624"/>
      <c r="J21" s="624"/>
      <c r="K21" s="624"/>
      <c r="L21" s="624"/>
      <c r="M21" s="624"/>
    </row>
    <row r="22" spans="2:14" s="104" customFormat="1" ht="15" customHeight="1" x14ac:dyDescent="0.15">
      <c r="B22" s="619" t="s">
        <v>275</v>
      </c>
      <c r="C22" s="620"/>
      <c r="D22" s="620" t="s">
        <v>276</v>
      </c>
      <c r="E22" s="620"/>
      <c r="F22" s="620"/>
      <c r="G22" s="129" t="s">
        <v>106</v>
      </c>
      <c r="H22" s="620" t="s">
        <v>230</v>
      </c>
      <c r="I22" s="620"/>
      <c r="J22" s="620" t="s">
        <v>231</v>
      </c>
      <c r="K22" s="620"/>
      <c r="L22" s="620" t="s">
        <v>232</v>
      </c>
      <c r="M22" s="621"/>
    </row>
    <row r="23" spans="2:14" ht="22.5" customHeight="1" thickBot="1" x14ac:dyDescent="0.2">
      <c r="B23" s="610"/>
      <c r="C23" s="611"/>
      <c r="D23" s="611"/>
      <c r="E23" s="611"/>
      <c r="F23" s="611"/>
      <c r="G23" s="98"/>
      <c r="H23" s="612" t="str">
        <f>IF($B23="","",①申込書!$D$7)</f>
        <v/>
      </c>
      <c r="I23" s="612"/>
      <c r="J23" s="612" t="str">
        <f>IF($B23="","",①申込書!$E$7)</f>
        <v/>
      </c>
      <c r="K23" s="612"/>
      <c r="L23" s="612" t="str">
        <f>IF($B23="","",①申込書!$B$5)</f>
        <v/>
      </c>
      <c r="M23" s="613"/>
      <c r="N23" s="104"/>
    </row>
    <row r="24" spans="2:14" ht="18.75" customHeight="1" x14ac:dyDescent="0.15">
      <c r="B24" s="130" t="s">
        <v>262</v>
      </c>
      <c r="C24" s="614" t="s">
        <v>286</v>
      </c>
      <c r="D24" s="614"/>
      <c r="E24" s="615" t="s">
        <v>234</v>
      </c>
      <c r="F24" s="615"/>
      <c r="G24" s="615" t="s">
        <v>235</v>
      </c>
      <c r="H24" s="615"/>
      <c r="I24" s="615" t="s">
        <v>274</v>
      </c>
      <c r="J24" s="615"/>
      <c r="K24" s="616" t="s">
        <v>233</v>
      </c>
      <c r="L24" s="617"/>
      <c r="M24" s="618"/>
      <c r="N24" s="104"/>
    </row>
    <row r="25" spans="2:14" ht="24" x14ac:dyDescent="0.2">
      <c r="B25" s="131" t="s">
        <v>266</v>
      </c>
      <c r="C25" s="32"/>
      <c r="D25" s="33"/>
      <c r="E25" s="602"/>
      <c r="F25" s="602"/>
      <c r="G25" s="602"/>
      <c r="H25" s="602"/>
      <c r="I25" s="622"/>
      <c r="J25" s="622"/>
      <c r="K25" s="604">
        <f>SUM($C26:$J26)</f>
        <v>0</v>
      </c>
      <c r="L25" s="605"/>
      <c r="M25" s="606"/>
      <c r="N25" s="112"/>
    </row>
    <row r="26" spans="2:14" ht="18.75" customHeight="1" thickBot="1" x14ac:dyDescent="0.2">
      <c r="B26" s="133" t="s">
        <v>271</v>
      </c>
      <c r="C26" s="623" t="str">
        <f>IF(C25="","",IF(C25="記録無",0,IF(VALUE(C25)&gt;28.09,0,INT(5.74352*(28.5-VALUE(C25))^1.92))))</f>
        <v/>
      </c>
      <c r="D26" s="623"/>
      <c r="E26" s="623" t="str">
        <f>IF(E25="","",IF(E25="記録無",0,IF(VALUE(E25)&lt;1.53,0,INT(51.39*(VALUE(E25)-1.5)^1.05))))</f>
        <v/>
      </c>
      <c r="F26" s="623"/>
      <c r="G26" s="623" t="str">
        <f>IF(G25="","",IF(G25="記録無",0,IF(VALUE(G25)&lt;0.77,0,INT(0.8465*(VALUE(G25)*100-75)^1.42))))</f>
        <v/>
      </c>
      <c r="H26" s="623"/>
      <c r="I26" s="623" t="str">
        <f>IF(I25="","",IF(I25="記録無",0,IF(VALUE(I25)&gt;81.21,0,INT(1.53775*(82-VALUE(I25))^1.81))))</f>
        <v/>
      </c>
      <c r="J26" s="623"/>
      <c r="K26" s="607"/>
      <c r="L26" s="608"/>
      <c r="M26" s="609"/>
      <c r="N26" s="112"/>
    </row>
    <row r="27" spans="2:14" ht="16.5" customHeight="1" x14ac:dyDescent="0.15">
      <c r="B27" s="134"/>
      <c r="C27" s="135"/>
      <c r="D27" s="135"/>
      <c r="E27" s="136"/>
      <c r="G27" s="601"/>
      <c r="H27" s="601"/>
      <c r="I27" s="137"/>
      <c r="J27" s="138"/>
      <c r="K27" s="137"/>
      <c r="L27" s="139"/>
      <c r="M27" s="139"/>
      <c r="N27" s="112"/>
    </row>
    <row r="28" spans="2:14" ht="16.5" customHeight="1" x14ac:dyDescent="0.15">
      <c r="B28" s="141"/>
      <c r="C28" s="141"/>
      <c r="D28" s="141"/>
      <c r="E28" s="141"/>
      <c r="F28" s="141"/>
      <c r="G28" s="141"/>
      <c r="H28" s="141"/>
      <c r="I28" s="141"/>
      <c r="J28" s="141"/>
      <c r="K28" s="141"/>
      <c r="L28" s="141"/>
      <c r="M28" s="141"/>
    </row>
    <row r="29" spans="2:14" s="128" customFormat="1" ht="24" customHeight="1" thickBot="1" x14ac:dyDescent="0.25">
      <c r="B29" s="142"/>
      <c r="C29" s="142" t="s">
        <v>236</v>
      </c>
      <c r="D29" s="142"/>
      <c r="E29" s="142"/>
      <c r="F29" s="142"/>
      <c r="G29" s="142"/>
      <c r="H29" s="142"/>
      <c r="I29" s="142"/>
      <c r="J29" s="142"/>
      <c r="K29" s="142"/>
      <c r="L29" s="142"/>
      <c r="M29" s="142"/>
    </row>
    <row r="30" spans="2:14" s="104" customFormat="1" ht="15" customHeight="1" x14ac:dyDescent="0.15">
      <c r="B30" s="619" t="s">
        <v>275</v>
      </c>
      <c r="C30" s="620"/>
      <c r="D30" s="620" t="s">
        <v>276</v>
      </c>
      <c r="E30" s="620"/>
      <c r="F30" s="620"/>
      <c r="G30" s="129" t="s">
        <v>106</v>
      </c>
      <c r="H30" s="620" t="s">
        <v>230</v>
      </c>
      <c r="I30" s="620"/>
      <c r="J30" s="620" t="s">
        <v>231</v>
      </c>
      <c r="K30" s="620"/>
      <c r="L30" s="620" t="s">
        <v>232</v>
      </c>
      <c r="M30" s="621"/>
    </row>
    <row r="31" spans="2:14" ht="22.5" customHeight="1" thickBot="1" x14ac:dyDescent="0.2">
      <c r="B31" s="610"/>
      <c r="C31" s="611"/>
      <c r="D31" s="611"/>
      <c r="E31" s="611"/>
      <c r="F31" s="611"/>
      <c r="G31" s="98"/>
      <c r="H31" s="612" t="str">
        <f>IF($B31="","",①申込書!$D$7)</f>
        <v/>
      </c>
      <c r="I31" s="612"/>
      <c r="J31" s="612" t="str">
        <f>IF($B31="","",①申込書!$E$7)</f>
        <v/>
      </c>
      <c r="K31" s="612"/>
      <c r="L31" s="612" t="str">
        <f>IF($B31="","",①申込書!$B$5)</f>
        <v/>
      </c>
      <c r="M31" s="613"/>
      <c r="N31" s="143"/>
    </row>
    <row r="32" spans="2:14" ht="18.75" customHeight="1" x14ac:dyDescent="0.15">
      <c r="B32" s="130" t="s">
        <v>262</v>
      </c>
      <c r="C32" s="614" t="s">
        <v>287</v>
      </c>
      <c r="D32" s="614"/>
      <c r="E32" s="615" t="s">
        <v>235</v>
      </c>
      <c r="F32" s="615"/>
      <c r="G32" s="615" t="s">
        <v>234</v>
      </c>
      <c r="H32" s="615"/>
      <c r="I32" s="615" t="s">
        <v>288</v>
      </c>
      <c r="J32" s="615"/>
      <c r="K32" s="616" t="s">
        <v>233</v>
      </c>
      <c r="L32" s="617"/>
      <c r="M32" s="618"/>
      <c r="N32" s="104"/>
    </row>
    <row r="33" spans="2:23" ht="24" customHeight="1" x14ac:dyDescent="0.2">
      <c r="B33" s="131" t="s">
        <v>266</v>
      </c>
      <c r="C33" s="32"/>
      <c r="D33" s="33"/>
      <c r="E33" s="602"/>
      <c r="F33" s="602"/>
      <c r="G33" s="602"/>
      <c r="H33" s="602"/>
      <c r="I33" s="40"/>
      <c r="J33" s="33"/>
      <c r="K33" s="604">
        <f>SUM($C34:$J34)</f>
        <v>0</v>
      </c>
      <c r="L33" s="605"/>
      <c r="M33" s="606"/>
      <c r="N33" s="144"/>
    </row>
    <row r="34" spans="2:23" ht="18.75" customHeight="1" thickBot="1" x14ac:dyDescent="0.2">
      <c r="B34" s="133" t="s">
        <v>271</v>
      </c>
      <c r="C34" s="603" t="str">
        <f>IF(C33="","",IF(C33="記録無",0,IF(VALUE(C33)&gt;26.4,0,INT(9.23076*(26.7-VALUE(C33))^1.835))))</f>
        <v/>
      </c>
      <c r="D34" s="603"/>
      <c r="E34" s="603" t="str">
        <f>IF(E33="","",IF(E33="記録無",0,IF(VALUE(E33)&lt;0.76,0,INT(1.84523*(VALUE(E33)*100-75)^1.348))))</f>
        <v/>
      </c>
      <c r="F34" s="603"/>
      <c r="G34" s="603" t="str">
        <f>IF(G33="","",IF(G33="記録無",0,IF(VALUE(G33)&lt;1.53,0,INT(56.0211*(VALUE(G33)-1.5)^1.05))))</f>
        <v/>
      </c>
      <c r="H34" s="603"/>
      <c r="I34" s="603" t="str">
        <f>IF(I33="","",IF(I33="記録無",0,IF(VALUE(I33)&gt;42.08,0,INT(4.99087*(42.5-VALUE(I33))^1.81))))</f>
        <v/>
      </c>
      <c r="J34" s="603"/>
      <c r="K34" s="607"/>
      <c r="L34" s="608"/>
      <c r="M34" s="609"/>
      <c r="N34" s="144"/>
      <c r="V34" s="99" ph="1"/>
      <c r="W34" s="99" ph="1"/>
    </row>
    <row r="35" spans="2:23" ht="16.5" customHeight="1" x14ac:dyDescent="0.15">
      <c r="B35" s="134"/>
      <c r="C35" s="135"/>
      <c r="D35" s="135"/>
      <c r="E35" s="136"/>
      <c r="G35" s="601"/>
      <c r="H35" s="601"/>
      <c r="I35" s="137"/>
      <c r="J35" s="138"/>
      <c r="K35" s="137"/>
      <c r="L35" s="139"/>
      <c r="M35" s="139"/>
      <c r="N35" s="144"/>
    </row>
    <row r="36" spans="2:23" ht="16.5" customHeight="1" x14ac:dyDescent="0.15">
      <c r="B36" s="126"/>
      <c r="C36" s="126"/>
      <c r="D36" s="126"/>
      <c r="E36" s="126"/>
      <c r="F36" s="126"/>
      <c r="G36" s="126"/>
      <c r="H36" s="126"/>
      <c r="I36" s="126"/>
      <c r="J36" s="126"/>
      <c r="K36" s="126"/>
      <c r="L36" s="126"/>
      <c r="M36" s="126"/>
    </row>
    <row r="37" spans="2:23" s="128" customFormat="1" ht="24" customHeight="1" thickBot="1" x14ac:dyDescent="0.25">
      <c r="B37" s="142"/>
      <c r="C37" s="142" t="s">
        <v>236</v>
      </c>
      <c r="D37" s="142"/>
      <c r="E37" s="142"/>
      <c r="F37" s="142"/>
      <c r="G37" s="142"/>
      <c r="H37" s="142"/>
      <c r="I37" s="142"/>
      <c r="J37" s="142"/>
      <c r="K37" s="142"/>
      <c r="L37" s="142"/>
      <c r="M37" s="142"/>
    </row>
    <row r="38" spans="2:23" s="104" customFormat="1" ht="15" customHeight="1" x14ac:dyDescent="0.15">
      <c r="B38" s="619" t="s">
        <v>275</v>
      </c>
      <c r="C38" s="620"/>
      <c r="D38" s="620" t="s">
        <v>276</v>
      </c>
      <c r="E38" s="620"/>
      <c r="F38" s="620"/>
      <c r="G38" s="129" t="s">
        <v>106</v>
      </c>
      <c r="H38" s="620" t="s">
        <v>230</v>
      </c>
      <c r="I38" s="620"/>
      <c r="J38" s="620" t="s">
        <v>231</v>
      </c>
      <c r="K38" s="620"/>
      <c r="L38" s="620" t="s">
        <v>232</v>
      </c>
      <c r="M38" s="621"/>
    </row>
    <row r="39" spans="2:23" ht="22.5" customHeight="1" thickBot="1" x14ac:dyDescent="0.2">
      <c r="B39" s="610"/>
      <c r="C39" s="611"/>
      <c r="D39" s="611"/>
      <c r="E39" s="611"/>
      <c r="F39" s="611"/>
      <c r="G39" s="98"/>
      <c r="H39" s="612" t="str">
        <f>IF($B39="","",①申込書!$D$7)</f>
        <v/>
      </c>
      <c r="I39" s="612"/>
      <c r="J39" s="612" t="str">
        <f>IF($B39="","",①申込書!$E$7)</f>
        <v/>
      </c>
      <c r="K39" s="612"/>
      <c r="L39" s="612" t="str">
        <f>IF($B39="","",①申込書!$B$5)</f>
        <v/>
      </c>
      <c r="M39" s="613"/>
      <c r="N39" s="143"/>
    </row>
    <row r="40" spans="2:23" ht="18.75" customHeight="1" x14ac:dyDescent="0.15">
      <c r="B40" s="130" t="s">
        <v>262</v>
      </c>
      <c r="C40" s="614" t="s">
        <v>287</v>
      </c>
      <c r="D40" s="614"/>
      <c r="E40" s="615" t="s">
        <v>235</v>
      </c>
      <c r="F40" s="615"/>
      <c r="G40" s="615" t="s">
        <v>234</v>
      </c>
      <c r="H40" s="615"/>
      <c r="I40" s="615" t="s">
        <v>288</v>
      </c>
      <c r="J40" s="615"/>
      <c r="K40" s="616" t="s">
        <v>233</v>
      </c>
      <c r="L40" s="617"/>
      <c r="M40" s="618"/>
      <c r="N40" s="104"/>
    </row>
    <row r="41" spans="2:23" ht="24" x14ac:dyDescent="0.2">
      <c r="B41" s="131" t="s">
        <v>266</v>
      </c>
      <c r="C41" s="32"/>
      <c r="D41" s="33"/>
      <c r="E41" s="602"/>
      <c r="F41" s="602"/>
      <c r="G41" s="602"/>
      <c r="H41" s="602"/>
      <c r="I41" s="40"/>
      <c r="J41" s="33"/>
      <c r="K41" s="604">
        <f>SUM($C42:$J42)</f>
        <v>0</v>
      </c>
      <c r="L41" s="605"/>
      <c r="M41" s="606"/>
      <c r="N41" s="144"/>
    </row>
    <row r="42" spans="2:23" ht="18.75" customHeight="1" thickBot="1" x14ac:dyDescent="0.2">
      <c r="B42" s="133" t="s">
        <v>271</v>
      </c>
      <c r="C42" s="603" t="str">
        <f>IF(C41="","",IF(C41="記録無",0,IF(VALUE(C41)&gt;26.4,0,INT(9.23076*(26.7-VALUE(C41))^1.835))))</f>
        <v/>
      </c>
      <c r="D42" s="603"/>
      <c r="E42" s="603" t="str">
        <f>IF(E41="","",IF(E41="記録無",0,IF(VALUE(E41)&lt;0.76,0,INT(1.84523*(VALUE(E41)*100-75)^1.348))))</f>
        <v/>
      </c>
      <c r="F42" s="603"/>
      <c r="G42" s="603" t="str">
        <f>IF(G41="","",IF(G41="記録無",0,IF(VALUE(G41)&lt;1.53,0,INT(56.0211*(VALUE(G41)-1.5)^1.05))))</f>
        <v/>
      </c>
      <c r="H42" s="603"/>
      <c r="I42" s="603" t="str">
        <f>IF(I41="","",IF(I41="記録無",0,IF(VALUE(I41)&gt;42.08,0,INT(4.99087*(42.5-VALUE(I41))^1.81))))</f>
        <v/>
      </c>
      <c r="J42" s="603"/>
      <c r="K42" s="607"/>
      <c r="L42" s="608"/>
      <c r="M42" s="609"/>
      <c r="N42" s="144"/>
      <c r="V42" s="99" ph="1"/>
      <c r="W42" s="99" ph="1"/>
    </row>
    <row r="43" spans="2:23" ht="16.5" customHeight="1" x14ac:dyDescent="0.15">
      <c r="B43" s="134"/>
      <c r="C43" s="135"/>
      <c r="D43" s="135"/>
      <c r="E43" s="136"/>
      <c r="G43" s="601"/>
      <c r="H43" s="601"/>
      <c r="I43" s="137"/>
      <c r="J43" s="138"/>
      <c r="K43" s="137"/>
      <c r="L43" s="139"/>
      <c r="M43" s="139"/>
      <c r="N43" s="144"/>
    </row>
    <row r="44" spans="2:23" ht="16.5" customHeight="1" x14ac:dyDescent="0.15">
      <c r="B44" s="126"/>
      <c r="C44" s="126"/>
      <c r="D44" s="126"/>
      <c r="E44" s="126"/>
      <c r="F44" s="126"/>
      <c r="G44" s="126"/>
      <c r="H44" s="126"/>
      <c r="I44" s="126"/>
      <c r="J44" s="126"/>
      <c r="K44" s="126"/>
      <c r="L44" s="126"/>
      <c r="M44" s="126"/>
    </row>
  </sheetData>
  <sheetProtection sheet="1" objects="1" scenarios="1" selectLockedCells="1"/>
  <mergeCells count="125">
    <mergeCell ref="B3:C3"/>
    <mergeCell ref="D3:F3"/>
    <mergeCell ref="H3:I3"/>
    <mergeCell ref="J3:K3"/>
    <mergeCell ref="L3:M3"/>
    <mergeCell ref="B4:C4"/>
    <mergeCell ref="D4:F4"/>
    <mergeCell ref="H4:I4"/>
    <mergeCell ref="J4:K4"/>
    <mergeCell ref="L4:M4"/>
    <mergeCell ref="C5:D5"/>
    <mergeCell ref="E5:F5"/>
    <mergeCell ref="G5:H5"/>
    <mergeCell ref="I5:J5"/>
    <mergeCell ref="K5:L5"/>
    <mergeCell ref="E6:F6"/>
    <mergeCell ref="G6:H6"/>
    <mergeCell ref="I6:J6"/>
    <mergeCell ref="K6:L6"/>
    <mergeCell ref="B13:M13"/>
    <mergeCell ref="B14:C14"/>
    <mergeCell ref="D14:F14"/>
    <mergeCell ref="H14:I14"/>
    <mergeCell ref="J14:K14"/>
    <mergeCell ref="L14:M14"/>
    <mergeCell ref="M6:M7"/>
    <mergeCell ref="C7:D7"/>
    <mergeCell ref="E7:F7"/>
    <mergeCell ref="G7:H7"/>
    <mergeCell ref="I7:J7"/>
    <mergeCell ref="K7:L7"/>
    <mergeCell ref="B15:C15"/>
    <mergeCell ref="D15:F15"/>
    <mergeCell ref="H15:I15"/>
    <mergeCell ref="J15:K15"/>
    <mergeCell ref="L15:M15"/>
    <mergeCell ref="E16:F16"/>
    <mergeCell ref="G16:H16"/>
    <mergeCell ref="I16:J16"/>
    <mergeCell ref="C16:D16"/>
    <mergeCell ref="K16:M16"/>
    <mergeCell ref="G19:H19"/>
    <mergeCell ref="B21:M21"/>
    <mergeCell ref="B22:C22"/>
    <mergeCell ref="D22:F22"/>
    <mergeCell ref="H22:I22"/>
    <mergeCell ref="J22:K22"/>
    <mergeCell ref="L22:M22"/>
    <mergeCell ref="E17:F17"/>
    <mergeCell ref="G17:H17"/>
    <mergeCell ref="I17:J17"/>
    <mergeCell ref="C18:D18"/>
    <mergeCell ref="E18:F18"/>
    <mergeCell ref="G18:H18"/>
    <mergeCell ref="I18:J18"/>
    <mergeCell ref="K17:M17"/>
    <mergeCell ref="K18:M18"/>
    <mergeCell ref="B23:C23"/>
    <mergeCell ref="D23:F23"/>
    <mergeCell ref="H23:I23"/>
    <mergeCell ref="J23:K23"/>
    <mergeCell ref="L23:M23"/>
    <mergeCell ref="C24:D24"/>
    <mergeCell ref="E24:F24"/>
    <mergeCell ref="G24:H24"/>
    <mergeCell ref="I24:J24"/>
    <mergeCell ref="K24:M24"/>
    <mergeCell ref="G27:H27"/>
    <mergeCell ref="B30:C30"/>
    <mergeCell ref="D30:F30"/>
    <mergeCell ref="H30:I30"/>
    <mergeCell ref="J30:K30"/>
    <mergeCell ref="L30:M30"/>
    <mergeCell ref="E25:F25"/>
    <mergeCell ref="G25:H25"/>
    <mergeCell ref="I25:J25"/>
    <mergeCell ref="C26:D26"/>
    <mergeCell ref="E26:F26"/>
    <mergeCell ref="G26:H26"/>
    <mergeCell ref="I26:J26"/>
    <mergeCell ref="K25:M25"/>
    <mergeCell ref="K26:M26"/>
    <mergeCell ref="B31:C31"/>
    <mergeCell ref="D31:F31"/>
    <mergeCell ref="H31:I31"/>
    <mergeCell ref="J31:K31"/>
    <mergeCell ref="L31:M31"/>
    <mergeCell ref="C32:D32"/>
    <mergeCell ref="E32:F32"/>
    <mergeCell ref="G32:H32"/>
    <mergeCell ref="I32:J32"/>
    <mergeCell ref="K32:M32"/>
    <mergeCell ref="G35:H35"/>
    <mergeCell ref="B38:C38"/>
    <mergeCell ref="D38:F38"/>
    <mergeCell ref="H38:I38"/>
    <mergeCell ref="J38:K38"/>
    <mergeCell ref="L38:M38"/>
    <mergeCell ref="E33:F33"/>
    <mergeCell ref="G33:H33"/>
    <mergeCell ref="C34:D34"/>
    <mergeCell ref="E34:F34"/>
    <mergeCell ref="G34:H34"/>
    <mergeCell ref="I34:J34"/>
    <mergeCell ref="K33:M33"/>
    <mergeCell ref="K34:M34"/>
    <mergeCell ref="B39:C39"/>
    <mergeCell ref="D39:F39"/>
    <mergeCell ref="H39:I39"/>
    <mergeCell ref="J39:K39"/>
    <mergeCell ref="L39:M39"/>
    <mergeCell ref="C40:D40"/>
    <mergeCell ref="E40:F40"/>
    <mergeCell ref="G40:H40"/>
    <mergeCell ref="I40:J40"/>
    <mergeCell ref="K40:M40"/>
    <mergeCell ref="G43:H43"/>
    <mergeCell ref="E41:F41"/>
    <mergeCell ref="G41:H41"/>
    <mergeCell ref="C42:D42"/>
    <mergeCell ref="E42:F42"/>
    <mergeCell ref="G42:H42"/>
    <mergeCell ref="I42:J42"/>
    <mergeCell ref="K41:M41"/>
    <mergeCell ref="K42:M42"/>
  </mergeCells>
  <phoneticPr fontId="2"/>
  <dataValidations disablePrompts="1" count="3">
    <dataValidation type="list" allowBlank="1" showInputMessage="1" showErrorMessage="1" sqref="M6:M7" xr:uid="{00000000-0002-0000-0300-000000000000}">
      <formula1>$O$4:$O$7</formula1>
    </dataValidation>
    <dataValidation type="list" allowBlank="1" showInputMessage="1" showErrorMessage="1" sqref="B35 B19 B27 B43" xr:uid="{00000000-0002-0000-0300-000001000000}">
      <formula1>#REF!</formula1>
    </dataValidation>
    <dataValidation imeMode="halfKatakana" allowBlank="1" showInputMessage="1" showErrorMessage="1" sqref="D30 D3 D14 D22 D38" xr:uid="{00000000-0002-0000-0300-000002000000}"/>
  </dataValidations>
  <printOptions horizontalCentered="1"/>
  <pageMargins left="0.59055118110236227" right="0.59055118110236227" top="0.59055118110236227" bottom="0.59055118110236227"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FF99"/>
  </sheetPr>
  <dimension ref="A1:K38"/>
  <sheetViews>
    <sheetView showGridLines="0" showZeros="0" zoomScaleNormal="100" zoomScaleSheetLayoutView="100" workbookViewId="0">
      <selection activeCell="D37" sqref="D37:G37"/>
    </sheetView>
  </sheetViews>
  <sheetFormatPr defaultColWidth="9" defaultRowHeight="13.5" x14ac:dyDescent="0.15"/>
  <cols>
    <col min="1" max="1" width="4.375" style="8" customWidth="1"/>
    <col min="2" max="2" width="3.75" style="8" customWidth="1"/>
    <col min="3" max="3" width="6.75" style="8" customWidth="1"/>
    <col min="4" max="4" width="18.875" style="8" customWidth="1"/>
    <col min="5" max="5" width="16.25" style="8" customWidth="1"/>
    <col min="6" max="6" width="7.5" style="8" customWidth="1"/>
    <col min="7" max="7" width="5.625" style="8" customWidth="1"/>
    <col min="8" max="8" width="13.875" style="8" customWidth="1"/>
    <col min="9" max="9" width="3.625" style="8" customWidth="1"/>
    <col min="10" max="10" width="3.75" style="8" customWidth="1"/>
    <col min="11" max="11" width="4.375" style="8" customWidth="1"/>
    <col min="12" max="16384" width="9" style="8"/>
  </cols>
  <sheetData>
    <row r="1" spans="1:10" ht="34.5" customHeight="1" x14ac:dyDescent="0.15">
      <c r="B1" s="648" t="str">
        <f>①申込書!D2&amp;" 北海道中学校陸上競技大会"</f>
        <v>第５５回 北海道中学校陸上競技大会</v>
      </c>
      <c r="C1" s="648"/>
      <c r="D1" s="648"/>
      <c r="E1" s="648"/>
      <c r="F1" s="648"/>
      <c r="G1" s="648"/>
      <c r="H1" s="648"/>
      <c r="I1" s="648"/>
      <c r="J1" s="648"/>
    </row>
    <row r="2" spans="1:10" ht="25.5" customHeight="1" x14ac:dyDescent="0.15">
      <c r="B2" s="646" t="s">
        <v>74</v>
      </c>
      <c r="C2" s="646"/>
      <c r="D2" s="647"/>
      <c r="E2" s="647"/>
      <c r="F2" s="647"/>
      <c r="G2" s="647"/>
      <c r="H2" s="647"/>
      <c r="I2" s="647"/>
      <c r="J2" s="647"/>
    </row>
    <row r="3" spans="1:10" ht="25.5" customHeight="1" x14ac:dyDescent="0.15">
      <c r="D3" s="391"/>
    </row>
    <row r="4" spans="1:10" ht="24.75" customHeight="1" x14ac:dyDescent="0.15">
      <c r="B4" s="643" t="s">
        <v>75</v>
      </c>
      <c r="C4" s="644"/>
      <c r="D4" s="645"/>
      <c r="E4" s="649">
        <f>①申込書!$D$7</f>
        <v>0</v>
      </c>
      <c r="F4" s="650"/>
      <c r="G4" s="650"/>
      <c r="H4" s="650"/>
      <c r="I4" s="650"/>
      <c r="J4" s="651"/>
    </row>
    <row r="5" spans="1:10" ht="24.75" customHeight="1" x14ac:dyDescent="0.15">
      <c r="B5" s="643" t="s">
        <v>76</v>
      </c>
      <c r="C5" s="644"/>
      <c r="D5" s="645"/>
      <c r="E5" s="649">
        <f>①申込書!$E$7</f>
        <v>0</v>
      </c>
      <c r="F5" s="650"/>
      <c r="G5" s="650"/>
      <c r="H5" s="650"/>
      <c r="I5" s="650"/>
      <c r="J5" s="651"/>
    </row>
    <row r="6" spans="1:10" ht="24.75" customHeight="1" x14ac:dyDescent="0.15">
      <c r="B6" s="643" t="s">
        <v>1001</v>
      </c>
      <c r="C6" s="644"/>
      <c r="D6" s="645"/>
      <c r="E6" s="649">
        <f>①申込書!$B$5</f>
        <v>0</v>
      </c>
      <c r="F6" s="650"/>
      <c r="G6" s="650"/>
      <c r="H6" s="650"/>
      <c r="I6" s="650"/>
      <c r="J6" s="651"/>
    </row>
    <row r="7" spans="1:10" ht="24.75" customHeight="1" x14ac:dyDescent="0.15">
      <c r="B7" s="392"/>
      <c r="C7" s="392"/>
      <c r="D7" s="393"/>
      <c r="E7" s="394"/>
      <c r="F7" s="394"/>
      <c r="G7" s="394"/>
    </row>
    <row r="8" spans="1:10" ht="24.75" customHeight="1" x14ac:dyDescent="0.15">
      <c r="B8" s="392"/>
      <c r="C8" s="653" t="s">
        <v>80</v>
      </c>
      <c r="D8" s="653"/>
      <c r="E8" s="660">
        <f>①申込書!I5</f>
        <v>0</v>
      </c>
      <c r="F8" s="661"/>
      <c r="G8" s="661"/>
      <c r="H8" s="661"/>
      <c r="I8" s="440"/>
    </row>
    <row r="9" spans="1:10" ht="24.75" customHeight="1" x14ac:dyDescent="0.15">
      <c r="B9" s="392"/>
      <c r="C9" s="653" t="s">
        <v>81</v>
      </c>
      <c r="D9" s="653"/>
      <c r="E9" s="654">
        <f>①申込書!I7</f>
        <v>0</v>
      </c>
      <c r="F9" s="654"/>
      <c r="G9" s="654"/>
      <c r="H9" s="654"/>
      <c r="I9" s="654"/>
    </row>
    <row r="10" spans="1:10" ht="24.75" customHeight="1" thickBot="1" x14ac:dyDescent="0.2">
      <c r="B10" s="395"/>
      <c r="C10" s="395"/>
      <c r="D10" s="395"/>
      <c r="F10" s="396" t="s">
        <v>98</v>
      </c>
    </row>
    <row r="11" spans="1:10" ht="24.75" customHeight="1" x14ac:dyDescent="0.15">
      <c r="C11" s="397" t="s">
        <v>1161</v>
      </c>
      <c r="D11" s="398"/>
      <c r="E11" s="399">
        <v>1200</v>
      </c>
      <c r="F11" s="437"/>
      <c r="G11" s="149" t="s">
        <v>79</v>
      </c>
      <c r="H11" s="37">
        <f>E11*F11</f>
        <v>0</v>
      </c>
      <c r="I11" s="400" t="s">
        <v>77</v>
      </c>
    </row>
    <row r="12" spans="1:10" ht="24.75" customHeight="1" x14ac:dyDescent="0.15">
      <c r="C12" s="397" t="s">
        <v>1162</v>
      </c>
      <c r="D12" s="398"/>
      <c r="E12" s="399">
        <v>600</v>
      </c>
      <c r="F12" s="438"/>
      <c r="G12" s="149" t="s">
        <v>79</v>
      </c>
      <c r="H12" s="37">
        <f t="shared" ref="H12:H13" si="0">E12*F12</f>
        <v>0</v>
      </c>
      <c r="I12" s="400" t="s">
        <v>77</v>
      </c>
    </row>
    <row r="13" spans="1:10" ht="24.75" customHeight="1" thickBot="1" x14ac:dyDescent="0.2">
      <c r="C13" s="401" t="s">
        <v>1163</v>
      </c>
      <c r="D13" s="402"/>
      <c r="E13" s="403">
        <v>1400</v>
      </c>
      <c r="F13" s="439"/>
      <c r="G13" s="404" t="s">
        <v>79</v>
      </c>
      <c r="H13" s="38">
        <f t="shared" si="0"/>
        <v>0</v>
      </c>
      <c r="I13" s="405" t="s">
        <v>77</v>
      </c>
    </row>
    <row r="14" spans="1:10" ht="24.75" customHeight="1" thickTop="1" x14ac:dyDescent="0.15">
      <c r="C14" s="655" t="s">
        <v>78</v>
      </c>
      <c r="D14" s="656"/>
      <c r="E14" s="656"/>
      <c r="F14" s="656"/>
      <c r="G14" s="657"/>
      <c r="H14" s="39">
        <f>SUM(H11:H13)</f>
        <v>0</v>
      </c>
      <c r="I14" s="406" t="s">
        <v>77</v>
      </c>
    </row>
    <row r="15" spans="1:10" ht="36.75" customHeight="1" x14ac:dyDescent="0.15">
      <c r="C15" s="664" t="s">
        <v>1164</v>
      </c>
      <c r="D15" s="664"/>
      <c r="E15" s="664"/>
      <c r="F15" s="664"/>
      <c r="G15" s="664"/>
      <c r="H15" s="664"/>
      <c r="I15" s="664"/>
    </row>
    <row r="16" spans="1:10" ht="25.5" customHeight="1" x14ac:dyDescent="0.15">
      <c r="A16" s="96"/>
      <c r="C16" s="663" t="s">
        <v>1170</v>
      </c>
      <c r="D16" s="663"/>
      <c r="E16" s="663"/>
      <c r="F16" s="663"/>
      <c r="G16" s="663"/>
      <c r="H16" s="663"/>
      <c r="I16" s="663"/>
    </row>
    <row r="17" spans="1:11" ht="6" customHeight="1" x14ac:dyDescent="0.15">
      <c r="A17" s="96"/>
      <c r="C17" s="407"/>
      <c r="D17" s="408"/>
      <c r="E17" s="408"/>
      <c r="F17" s="408"/>
      <c r="G17" s="408"/>
      <c r="H17" s="408"/>
    </row>
    <row r="18" spans="1:11" ht="6" customHeight="1" x14ac:dyDescent="0.15">
      <c r="A18" s="96"/>
      <c r="C18" s="409"/>
      <c r="D18" s="408"/>
      <c r="E18" s="408"/>
      <c r="F18" s="408"/>
      <c r="G18" s="408"/>
      <c r="H18" s="408"/>
    </row>
    <row r="19" spans="1:11" ht="18.600000000000001" customHeight="1" x14ac:dyDescent="0.15">
      <c r="B19" s="410" t="s">
        <v>1165</v>
      </c>
    </row>
    <row r="20" spans="1:11" ht="18.600000000000001" customHeight="1" x14ac:dyDescent="0.15">
      <c r="B20" s="410" t="s">
        <v>84</v>
      </c>
      <c r="C20" s="410"/>
      <c r="D20" s="411"/>
      <c r="E20" s="411"/>
      <c r="F20" s="411"/>
      <c r="G20" s="411"/>
      <c r="H20" s="411"/>
      <c r="I20" s="411"/>
      <c r="J20" s="411"/>
      <c r="K20" s="411"/>
    </row>
    <row r="21" spans="1:11" ht="18.600000000000001" customHeight="1" x14ac:dyDescent="0.15">
      <c r="B21" s="410" t="s">
        <v>1121</v>
      </c>
      <c r="C21" s="410"/>
    </row>
    <row r="22" spans="1:11" ht="18.600000000000001" customHeight="1" x14ac:dyDescent="0.15">
      <c r="B22" s="410" t="s">
        <v>1166</v>
      </c>
      <c r="C22" s="410"/>
    </row>
    <row r="23" spans="1:11" ht="18.600000000000001" customHeight="1" x14ac:dyDescent="0.15">
      <c r="C23" s="412"/>
      <c r="E23" s="413"/>
    </row>
    <row r="24" spans="1:11" ht="18.600000000000001" customHeight="1" x14ac:dyDescent="0.15">
      <c r="B24" s="414"/>
      <c r="C24" s="415" t="s">
        <v>1167</v>
      </c>
    </row>
    <row r="25" spans="1:11" ht="18.600000000000001" customHeight="1" x14ac:dyDescent="0.15">
      <c r="C25" s="8" t="s">
        <v>1082</v>
      </c>
    </row>
    <row r="26" spans="1:11" ht="12.75" customHeight="1" x14ac:dyDescent="0.15">
      <c r="C26" s="416"/>
      <c r="D26" s="417"/>
      <c r="E26" s="417"/>
      <c r="F26" s="417"/>
      <c r="G26" s="417"/>
      <c r="H26" s="417"/>
      <c r="I26" s="418"/>
    </row>
    <row r="27" spans="1:11" ht="18.600000000000001" customHeight="1" x14ac:dyDescent="0.15">
      <c r="C27" s="419"/>
      <c r="D27" s="420" t="s">
        <v>1168</v>
      </c>
      <c r="E27" s="420"/>
      <c r="F27" s="420"/>
      <c r="G27" s="420"/>
      <c r="H27" s="420"/>
      <c r="I27" s="421"/>
    </row>
    <row r="28" spans="1:11" ht="18.600000000000001" customHeight="1" x14ac:dyDescent="0.15">
      <c r="C28" s="419"/>
      <c r="D28" s="662" t="s">
        <v>1169</v>
      </c>
      <c r="E28" s="662"/>
      <c r="F28" s="662"/>
      <c r="G28" s="662"/>
      <c r="H28" s="662"/>
      <c r="I28" s="422"/>
    </row>
    <row r="29" spans="1:11" ht="18.600000000000001" customHeight="1" x14ac:dyDescent="0.15">
      <c r="C29" s="419"/>
      <c r="D29" s="662" t="s">
        <v>1182</v>
      </c>
      <c r="E29" s="662"/>
      <c r="F29" s="662"/>
      <c r="G29" s="662"/>
      <c r="H29" s="662"/>
      <c r="I29" s="422"/>
    </row>
    <row r="30" spans="1:11" ht="12.75" customHeight="1" x14ac:dyDescent="0.15">
      <c r="C30" s="423"/>
      <c r="D30" s="424"/>
      <c r="E30" s="424"/>
      <c r="F30" s="424"/>
      <c r="G30" s="424"/>
      <c r="H30" s="425"/>
      <c r="I30" s="426"/>
    </row>
    <row r="31" spans="1:11" ht="29.25" customHeight="1" x14ac:dyDescent="0.15"/>
    <row r="32" spans="1:11" ht="25.5" customHeight="1" x14ac:dyDescent="0.15">
      <c r="B32" s="427" t="s">
        <v>97</v>
      </c>
      <c r="C32" s="428"/>
      <c r="D32" s="429"/>
      <c r="E32" s="429"/>
      <c r="F32" s="429"/>
      <c r="G32" s="429"/>
      <c r="H32" s="429"/>
      <c r="I32" s="429"/>
      <c r="J32" s="429"/>
    </row>
    <row r="33" spans="2:10" ht="12" customHeight="1" x14ac:dyDescent="0.15">
      <c r="B33" s="430"/>
      <c r="C33" s="431"/>
      <c r="D33" s="417"/>
      <c r="E33" s="417"/>
      <c r="F33" s="417"/>
      <c r="G33" s="417"/>
      <c r="H33" s="417"/>
      <c r="I33" s="417"/>
      <c r="J33" s="418"/>
    </row>
    <row r="34" spans="2:10" ht="30" customHeight="1" x14ac:dyDescent="0.15">
      <c r="B34" s="432"/>
      <c r="C34" s="433" t="s">
        <v>85</v>
      </c>
      <c r="D34" s="97"/>
      <c r="E34" s="150"/>
      <c r="F34" s="150"/>
      <c r="G34" s="150"/>
      <c r="H34" s="150"/>
      <c r="I34" s="395"/>
      <c r="J34" s="422"/>
    </row>
    <row r="35" spans="2:10" ht="30" customHeight="1" x14ac:dyDescent="0.15">
      <c r="B35" s="432"/>
      <c r="C35" s="13" t="s">
        <v>99</v>
      </c>
      <c r="D35" s="658"/>
      <c r="E35" s="658"/>
      <c r="F35" s="658"/>
      <c r="G35" s="658"/>
      <c r="H35" s="658"/>
      <c r="I35" s="435"/>
      <c r="J35" s="422"/>
    </row>
    <row r="36" spans="2:10" ht="30" customHeight="1" x14ac:dyDescent="0.15">
      <c r="B36" s="432"/>
      <c r="C36" s="434"/>
      <c r="D36" s="659"/>
      <c r="E36" s="659"/>
      <c r="F36" s="659"/>
      <c r="G36" s="659"/>
      <c r="H36" s="659"/>
      <c r="I36" s="435"/>
      <c r="J36" s="422"/>
    </row>
    <row r="37" spans="2:10" ht="30" customHeight="1" x14ac:dyDescent="0.15">
      <c r="B37" s="432"/>
      <c r="C37" s="13" t="s">
        <v>100</v>
      </c>
      <c r="D37" s="652">
        <f>E8</f>
        <v>0</v>
      </c>
      <c r="E37" s="652"/>
      <c r="F37" s="652"/>
      <c r="G37" s="652"/>
      <c r="H37" s="417" t="s">
        <v>83</v>
      </c>
      <c r="J37" s="422"/>
    </row>
    <row r="38" spans="2:10" ht="12" customHeight="1" x14ac:dyDescent="0.15">
      <c r="B38" s="436"/>
      <c r="C38" s="429"/>
      <c r="D38" s="429"/>
      <c r="E38" s="429"/>
      <c r="F38" s="429"/>
      <c r="G38" s="429"/>
      <c r="H38" s="429"/>
      <c r="I38" s="429"/>
      <c r="J38" s="426"/>
    </row>
  </sheetData>
  <sheetProtection sheet="1" objects="1" scenarios="1" selectLockedCells="1"/>
  <mergeCells count="20">
    <mergeCell ref="D37:G37"/>
    <mergeCell ref="C8:D8"/>
    <mergeCell ref="C9:D9"/>
    <mergeCell ref="E9:I9"/>
    <mergeCell ref="C14:G14"/>
    <mergeCell ref="D35:H35"/>
    <mergeCell ref="D36:H36"/>
    <mergeCell ref="E8:H8"/>
    <mergeCell ref="D28:H28"/>
    <mergeCell ref="C16:I16"/>
    <mergeCell ref="C15:I15"/>
    <mergeCell ref="D29:H29"/>
    <mergeCell ref="B6:D6"/>
    <mergeCell ref="B2:J2"/>
    <mergeCell ref="B1:J1"/>
    <mergeCell ref="E4:J4"/>
    <mergeCell ref="E5:J5"/>
    <mergeCell ref="B4:D4"/>
    <mergeCell ref="B5:D5"/>
    <mergeCell ref="E6:J6"/>
  </mergeCells>
  <phoneticPr fontId="2"/>
  <printOptions horizontalCentered="1"/>
  <pageMargins left="0.78740157480314965" right="0.78740157480314965" top="0.78740157480314965" bottom="0.59055118110236227" header="0.51181102362204722" footer="0.51181102362204722"/>
  <pageSetup paperSize="9" scale="96"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3" tint="0.59999389629810485"/>
  </sheetPr>
  <dimension ref="A1:CV726"/>
  <sheetViews>
    <sheetView showGridLines="0" zoomScaleNormal="100" workbookViewId="0">
      <selection activeCell="C4" sqref="C4"/>
    </sheetView>
  </sheetViews>
  <sheetFormatPr defaultColWidth="8.875" defaultRowHeight="12" x14ac:dyDescent="0.15"/>
  <cols>
    <col min="1" max="1" width="1.375" style="145" customWidth="1"/>
    <col min="2" max="4" width="4.125" style="15" customWidth="1"/>
    <col min="5" max="5" width="6.125" style="15" hidden="1" customWidth="1"/>
    <col min="6" max="8" width="2.25" style="15" customWidth="1"/>
    <col min="9" max="9" width="1.25" style="15" hidden="1" customWidth="1"/>
    <col min="10" max="10" width="8.5" style="15" hidden="1" customWidth="1"/>
    <col min="11" max="11" width="5" style="15" hidden="1" customWidth="1"/>
    <col min="12" max="15" width="2.25" style="15" customWidth="1"/>
    <col min="16" max="16" width="2.25" style="17" hidden="1" customWidth="1"/>
    <col min="17" max="28" width="2.25" style="15" customWidth="1"/>
    <col min="29" max="29" width="1.625" style="15" customWidth="1"/>
    <col min="30" max="30" width="2.375" style="145" bestFit="1" customWidth="1"/>
    <col min="31" max="32" width="1.875" style="145" hidden="1" customWidth="1"/>
    <col min="33" max="33" width="8.75" style="145" customWidth="1"/>
    <col min="34" max="34" width="8.75" style="145" hidden="1" customWidth="1"/>
    <col min="35" max="35" width="15.375" style="145" hidden="1" customWidth="1"/>
    <col min="36" max="43" width="2.25" style="145" customWidth="1"/>
    <col min="44" max="44" width="3.5" style="145" hidden="1" customWidth="1"/>
    <col min="45" max="47" width="4.75" style="145" hidden="1" customWidth="1"/>
    <col min="48" max="51" width="5.125" style="145" hidden="1" customWidth="1"/>
    <col min="52" max="55" width="4.75" style="145" hidden="1" customWidth="1"/>
    <col min="56" max="56" width="5.25" style="145" customWidth="1"/>
    <col min="57" max="57" width="1.625" style="145" customWidth="1"/>
    <col min="58" max="58" width="5" style="145" customWidth="1"/>
    <col min="59" max="69" width="2.25" style="145" customWidth="1"/>
    <col min="70" max="70" width="1.625" style="145" customWidth="1"/>
    <col min="71" max="71" width="5.25" style="145" customWidth="1"/>
    <col min="72" max="76" width="2.25" style="145" customWidth="1"/>
    <col min="77" max="77" width="4" style="145" customWidth="1"/>
    <col min="78" max="78" width="1.5" style="145" customWidth="1"/>
    <col min="79" max="80" width="4" style="145" customWidth="1"/>
    <col min="81" max="81" width="75.375" style="15" customWidth="1"/>
    <col min="82" max="82" width="22" style="15" customWidth="1"/>
    <col min="83" max="83" width="4.875" style="15" customWidth="1"/>
    <col min="84" max="84" width="5.5" style="15" bestFit="1" customWidth="1"/>
    <col min="85" max="85" width="1.875" style="15" customWidth="1"/>
    <col min="86" max="86" width="9.125" style="15" bestFit="1" customWidth="1"/>
    <col min="87" max="87" width="4.875" style="15" customWidth="1"/>
    <col min="88" max="88" width="1.875" style="15" customWidth="1"/>
    <col min="89" max="89" width="7" style="15" bestFit="1" customWidth="1"/>
    <col min="90" max="90" width="1.875" style="15" customWidth="1"/>
    <col min="91" max="91" width="5.25" style="15" bestFit="1" customWidth="1"/>
    <col min="92" max="92" width="8.75" style="15" bestFit="1" customWidth="1"/>
    <col min="93" max="93" width="5.25" style="15" bestFit="1" customWidth="1"/>
    <col min="94" max="94" width="10" style="15" customWidth="1"/>
    <col min="95" max="95" width="9" style="15" bestFit="1" customWidth="1"/>
    <col min="96" max="96" width="13.625" style="15" customWidth="1"/>
    <col min="97" max="97" width="4.875" style="15" customWidth="1"/>
    <col min="98" max="98" width="8.875" style="15"/>
    <col min="99" max="99" width="3.5" style="15" customWidth="1"/>
    <col min="100" max="100" width="5" style="15" customWidth="1"/>
    <col min="101" max="16384" width="8.875" style="15"/>
  </cols>
  <sheetData>
    <row r="1" spans="1:100" ht="18.75" x14ac:dyDescent="0.15">
      <c r="B1" s="74" t="s">
        <v>1061</v>
      </c>
      <c r="AD1" s="146" t="s">
        <v>1091</v>
      </c>
      <c r="BF1" s="146" t="s">
        <v>1092</v>
      </c>
      <c r="BS1" s="146" t="s">
        <v>1093</v>
      </c>
      <c r="BT1" s="146"/>
      <c r="CA1" s="146" t="s">
        <v>1287</v>
      </c>
    </row>
    <row r="2" spans="1:100" s="14" customFormat="1" ht="12" customHeight="1" x14ac:dyDescent="0.15">
      <c r="A2" s="73"/>
      <c r="B2" s="677" t="s">
        <v>103</v>
      </c>
      <c r="C2" s="679" t="s">
        <v>1058</v>
      </c>
      <c r="D2" s="675" t="s">
        <v>101</v>
      </c>
      <c r="E2" s="681"/>
      <c r="F2" s="677" t="s">
        <v>104</v>
      </c>
      <c r="G2" s="677" t="s">
        <v>102</v>
      </c>
      <c r="H2" s="677" t="s">
        <v>105</v>
      </c>
      <c r="I2" s="276"/>
      <c r="J2" s="276" t="s">
        <v>1156</v>
      </c>
      <c r="K2" s="276" t="s">
        <v>1157</v>
      </c>
      <c r="L2" s="679" t="s">
        <v>1052</v>
      </c>
      <c r="M2" s="679" t="s">
        <v>1051</v>
      </c>
      <c r="N2" s="685" t="s">
        <v>106</v>
      </c>
      <c r="O2" s="677" t="s">
        <v>107</v>
      </c>
      <c r="P2" s="681"/>
      <c r="Q2" s="683" t="s">
        <v>1059</v>
      </c>
      <c r="R2" s="675" t="s">
        <v>108</v>
      </c>
      <c r="S2" s="683" t="s">
        <v>1056</v>
      </c>
      <c r="T2" s="671" t="s">
        <v>1060</v>
      </c>
      <c r="U2" s="673" t="s">
        <v>239</v>
      </c>
      <c r="V2" s="675" t="s">
        <v>109</v>
      </c>
      <c r="W2" s="683" t="s">
        <v>1056</v>
      </c>
      <c r="X2" s="671" t="s">
        <v>1060</v>
      </c>
      <c r="Y2" s="673" t="s">
        <v>239</v>
      </c>
      <c r="Z2" s="675" t="s">
        <v>110</v>
      </c>
      <c r="AA2" s="683" t="s">
        <v>1056</v>
      </c>
      <c r="AB2" s="671" t="s">
        <v>1060</v>
      </c>
      <c r="AC2" s="72"/>
      <c r="AD2" s="668" t="s">
        <v>73</v>
      </c>
      <c r="AE2" s="669" t="s">
        <v>6</v>
      </c>
      <c r="AF2" s="667" t="s">
        <v>64</v>
      </c>
      <c r="AG2" s="667" t="s">
        <v>1001</v>
      </c>
      <c r="AH2" s="667" t="s">
        <v>947</v>
      </c>
      <c r="AI2" s="667" t="s">
        <v>948</v>
      </c>
      <c r="AJ2" s="667" t="s">
        <v>95</v>
      </c>
      <c r="AK2" s="667"/>
      <c r="AL2" s="667"/>
      <c r="AM2" s="667"/>
      <c r="AN2" s="667" t="s">
        <v>96</v>
      </c>
      <c r="AO2" s="667"/>
      <c r="AP2" s="667"/>
      <c r="AQ2" s="667"/>
      <c r="AR2" s="489" t="s">
        <v>50</v>
      </c>
      <c r="AS2" s="669" t="s">
        <v>47</v>
      </c>
      <c r="AT2" s="670" t="s">
        <v>68</v>
      </c>
      <c r="AU2" s="489" t="s">
        <v>47</v>
      </c>
      <c r="AV2" s="669" t="s">
        <v>89</v>
      </c>
      <c r="AW2" s="669"/>
      <c r="AX2" s="669"/>
      <c r="AY2" s="669"/>
      <c r="AZ2" s="669" t="s">
        <v>93</v>
      </c>
      <c r="BA2" s="669"/>
      <c r="BB2" s="669" t="s">
        <v>94</v>
      </c>
      <c r="BC2" s="669"/>
      <c r="BD2" s="665" t="s">
        <v>1063</v>
      </c>
      <c r="BE2" s="147"/>
      <c r="BF2" s="691" t="s">
        <v>1070</v>
      </c>
      <c r="BG2" s="691" t="s">
        <v>1071</v>
      </c>
      <c r="BH2" s="691" t="s">
        <v>1081</v>
      </c>
      <c r="BI2" s="691" t="s">
        <v>1072</v>
      </c>
      <c r="BJ2" s="691" t="s">
        <v>1073</v>
      </c>
      <c r="BK2" s="691" t="s">
        <v>1074</v>
      </c>
      <c r="BL2" s="691" t="s">
        <v>1075</v>
      </c>
      <c r="BM2" s="691" t="s">
        <v>1076</v>
      </c>
      <c r="BN2" s="691" t="s">
        <v>1077</v>
      </c>
      <c r="BO2" s="691" t="s">
        <v>1078</v>
      </c>
      <c r="BP2" s="691" t="s">
        <v>1079</v>
      </c>
      <c r="BQ2" s="691" t="s">
        <v>1076</v>
      </c>
      <c r="BR2" s="147"/>
      <c r="BS2" s="692" t="s">
        <v>1064</v>
      </c>
      <c r="BT2" s="690" t="s">
        <v>1018</v>
      </c>
      <c r="BU2" s="690" t="s">
        <v>1065</v>
      </c>
      <c r="BV2" s="690" t="s">
        <v>1066</v>
      </c>
      <c r="BW2" s="689" t="s">
        <v>1067</v>
      </c>
      <c r="BX2" s="689" t="s">
        <v>1068</v>
      </c>
      <c r="BY2" s="687" t="s">
        <v>1069</v>
      </c>
      <c r="BZ2" s="491"/>
      <c r="CA2" s="493" t="s">
        <v>1284</v>
      </c>
      <c r="CB2" s="493" t="s">
        <v>1285</v>
      </c>
      <c r="CC2" s="73"/>
    </row>
    <row r="3" spans="1:100" ht="12" customHeight="1" x14ac:dyDescent="0.15">
      <c r="A3" s="147"/>
      <c r="B3" s="678"/>
      <c r="C3" s="680"/>
      <c r="D3" s="676"/>
      <c r="E3" s="682"/>
      <c r="F3" s="678"/>
      <c r="G3" s="678"/>
      <c r="H3" s="678"/>
      <c r="I3" s="277"/>
      <c r="J3" s="277" t="s">
        <v>1155</v>
      </c>
      <c r="K3" s="277"/>
      <c r="L3" s="680"/>
      <c r="M3" s="680"/>
      <c r="N3" s="686"/>
      <c r="O3" s="678"/>
      <c r="P3" s="682"/>
      <c r="Q3" s="684"/>
      <c r="R3" s="676"/>
      <c r="S3" s="684"/>
      <c r="T3" s="672"/>
      <c r="U3" s="674"/>
      <c r="V3" s="676"/>
      <c r="W3" s="684"/>
      <c r="X3" s="672"/>
      <c r="Y3" s="674"/>
      <c r="Z3" s="676"/>
      <c r="AA3" s="684"/>
      <c r="AB3" s="672"/>
      <c r="AC3" s="72"/>
      <c r="AD3" s="668"/>
      <c r="AE3" s="669"/>
      <c r="AF3" s="667"/>
      <c r="AG3" s="667"/>
      <c r="AH3" s="667"/>
      <c r="AI3" s="667"/>
      <c r="AJ3" s="488" t="s">
        <v>69</v>
      </c>
      <c r="AK3" s="488" t="s">
        <v>70</v>
      </c>
      <c r="AL3" s="488" t="s">
        <v>71</v>
      </c>
      <c r="AM3" s="488" t="s">
        <v>72</v>
      </c>
      <c r="AN3" s="488" t="s">
        <v>69</v>
      </c>
      <c r="AO3" s="488" t="s">
        <v>70</v>
      </c>
      <c r="AP3" s="488" t="s">
        <v>71</v>
      </c>
      <c r="AQ3" s="488" t="s">
        <v>72</v>
      </c>
      <c r="AR3" s="489" t="s">
        <v>49</v>
      </c>
      <c r="AS3" s="669"/>
      <c r="AT3" s="670"/>
      <c r="AU3" s="489" t="s">
        <v>50</v>
      </c>
      <c r="AV3" s="489" t="s">
        <v>86</v>
      </c>
      <c r="AW3" s="489" t="s">
        <v>87</v>
      </c>
      <c r="AX3" s="489" t="s">
        <v>88</v>
      </c>
      <c r="AY3" s="489" t="s">
        <v>90</v>
      </c>
      <c r="AZ3" s="489" t="s">
        <v>91</v>
      </c>
      <c r="BA3" s="489" t="s">
        <v>92</v>
      </c>
      <c r="BB3" s="489" t="s">
        <v>91</v>
      </c>
      <c r="BC3" s="489" t="s">
        <v>92</v>
      </c>
      <c r="BD3" s="666"/>
      <c r="BE3" s="148"/>
      <c r="BF3" s="691"/>
      <c r="BG3" s="691"/>
      <c r="BH3" s="691"/>
      <c r="BI3" s="691"/>
      <c r="BJ3" s="691"/>
      <c r="BK3" s="691"/>
      <c r="BL3" s="691"/>
      <c r="BM3" s="691"/>
      <c r="BN3" s="691"/>
      <c r="BO3" s="691"/>
      <c r="BP3" s="691"/>
      <c r="BQ3" s="691"/>
      <c r="BR3" s="148"/>
      <c r="BS3" s="692"/>
      <c r="BT3" s="690"/>
      <c r="BU3" s="690"/>
      <c r="BV3" s="690"/>
      <c r="BW3" s="689"/>
      <c r="BX3" s="689"/>
      <c r="BY3" s="688"/>
      <c r="BZ3" s="492"/>
      <c r="CA3" s="494" t="s">
        <v>1286</v>
      </c>
      <c r="CB3" s="494" t="s">
        <v>1286</v>
      </c>
      <c r="CC3" s="71"/>
      <c r="CD3" s="67" t="s">
        <v>113</v>
      </c>
      <c r="CE3" s="67" t="s">
        <v>946</v>
      </c>
      <c r="CF3" s="67" t="s">
        <v>114</v>
      </c>
      <c r="CG3" s="59"/>
      <c r="CH3" s="64" t="s">
        <v>115</v>
      </c>
      <c r="CI3" s="64" t="s">
        <v>112</v>
      </c>
      <c r="CJ3" s="59"/>
      <c r="CK3" s="59" t="s">
        <v>67</v>
      </c>
      <c r="CL3" s="59"/>
      <c r="CM3" s="59" t="s">
        <v>106</v>
      </c>
      <c r="CN3" s="59"/>
      <c r="CO3" s="60" t="s">
        <v>1017</v>
      </c>
      <c r="CP3" s="60" t="s">
        <v>977</v>
      </c>
      <c r="CQ3" s="60" t="s">
        <v>6</v>
      </c>
      <c r="CR3" s="60" t="s">
        <v>1123</v>
      </c>
      <c r="CS3" s="60" t="s">
        <v>1124</v>
      </c>
      <c r="CT3" s="59"/>
      <c r="CU3" s="64" t="s">
        <v>116</v>
      </c>
      <c r="CV3" s="64" t="s">
        <v>112</v>
      </c>
    </row>
    <row r="4" spans="1:100" ht="13.5" x14ac:dyDescent="0.15">
      <c r="A4" s="147"/>
      <c r="B4" s="61">
        <v>1</v>
      </c>
      <c r="C4" s="441" t="str">
        <f>IF(G4="","",VLOOKUP(D4,$CR$4:$CS$1001,2,0))</f>
        <v/>
      </c>
      <c r="D4" s="441" t="str">
        <f>IF($G4="","",①申込書!$B$5)</f>
        <v/>
      </c>
      <c r="E4" s="442"/>
      <c r="F4" s="441"/>
      <c r="G4" s="441" t="str">
        <f>IFERROR(VLOOKUP($B4,①申込書!$A$11:$AV$70,37,0),"")</f>
        <v/>
      </c>
      <c r="H4" s="441" t="str">
        <f>IFERROR(VLOOKUP($B4,①申込書!$A$11:$AV$70,5,0)&amp;" "&amp;VLOOKUP($B4,①申込書!$A$11:$AV$70,6,0),"")</f>
        <v/>
      </c>
      <c r="I4" s="443"/>
      <c r="J4" s="443"/>
      <c r="K4" s="443"/>
      <c r="L4" s="441" t="str">
        <f>IF(COUNTIF($R4:$AB4,"*男*")&lt;&gt;0,"男",IF(COUNTIF($R4:$AB4,"*女*")&lt;&gt;0,"女",""))</f>
        <v/>
      </c>
      <c r="M4" s="441" t="str">
        <f>IF(L4="男",1,IF(L4="女",2,""))</f>
        <v/>
      </c>
      <c r="N4" s="441" t="str">
        <f>IFERROR(VLOOKUP($B4,①申込書!$A$11:$AV$70,7,0),"")</f>
        <v/>
      </c>
      <c r="O4" s="441" t="str">
        <f>IFERROR(VLOOKUP($B4,①申込書!$A$11:$AV$70,13,0),"")</f>
        <v/>
      </c>
      <c r="P4" s="444"/>
      <c r="Q4" s="445" t="str">
        <f>IF($G4="","",①申込書!$D$7)</f>
        <v/>
      </c>
      <c r="R4" s="441" t="str">
        <f>IFERROR(VLOOKUP($B4,①申込書!$A$11:$AV$70,38,0),"")</f>
        <v/>
      </c>
      <c r="S4" s="445" t="str">
        <f>IF(R4="","",VLOOKUP(R4,全集約!$CD$4:$CE$44,2,0))</f>
        <v/>
      </c>
      <c r="T4" s="441" t="str">
        <f>IFERROR(VLOOKUP($B4,①申込書!$A$11:$AV$70,24,0),"")</f>
        <v/>
      </c>
      <c r="U4" s="446" t="str">
        <f>IFERROR(VLOOKUP($B4,①申込書!$A$11:$AV$70,25,0),"")</f>
        <v/>
      </c>
      <c r="V4" s="441" t="str">
        <f>IFERROR(VLOOKUP($B4,①申込書!$A$11:$AV$70,39,0),"")</f>
        <v/>
      </c>
      <c r="W4" s="445" t="str">
        <f>IF(V4="","",VLOOKUP(V4,全集約!$CD$4:$CE$44,2,0))</f>
        <v/>
      </c>
      <c r="X4" s="441" t="str">
        <f>IFERROR(VLOOKUP($B4,①申込書!$A$11:$AV$70,34,0),"")</f>
        <v/>
      </c>
      <c r="Y4" s="446" t="str">
        <f>IFERROR(VLOOKUP($B4,①申込書!$A$11:$AV$70,35,0),"")</f>
        <v/>
      </c>
      <c r="Z4" s="441" t="str">
        <f>IFERROR(VLOOKUP($B4,①申込書!$A$11:$AV$70,40,0),"")</f>
        <v/>
      </c>
      <c r="AA4" s="445" t="str">
        <f>IF(Z4="","",VLOOKUP(Z4,全集約!$CD$4:$CE$44,2,0))</f>
        <v/>
      </c>
      <c r="AB4" s="447" t="str">
        <f>IF($AA4=8,①申込書!$X$57,IF($AA4=19,①申込書!$X$58,""))</f>
        <v/>
      </c>
      <c r="AD4" s="448" t="e">
        <f>VLOOKUP(AE4,①申込書!$N$81:$O$101,2,0)</f>
        <v>#N/A</v>
      </c>
      <c r="AE4" s="449">
        <f>①申込書!$D$7</f>
        <v>0</v>
      </c>
      <c r="AF4" s="449">
        <f>①申込書!$E$7</f>
        <v>0</v>
      </c>
      <c r="AG4" s="450">
        <f>①申込書!$B$5</f>
        <v>0</v>
      </c>
      <c r="AH4" s="450">
        <f>①申込書!$F$5</f>
        <v>0</v>
      </c>
      <c r="AI4" s="450">
        <f>①申込書!$I$5</f>
        <v>0</v>
      </c>
      <c r="AJ4" s="451">
        <f>①申込書!$D$57</f>
        <v>0</v>
      </c>
      <c r="AK4" s="451">
        <f>①申込書!$E$57</f>
        <v>0</v>
      </c>
      <c r="AL4" s="450">
        <f>①申込書!$F$57</f>
        <v>0</v>
      </c>
      <c r="AM4" s="451">
        <f>①申込書!$G$57</f>
        <v>0</v>
      </c>
      <c r="AN4" s="451">
        <f>①申込書!$D$58</f>
        <v>0</v>
      </c>
      <c r="AO4" s="451">
        <f>①申込書!$E$58</f>
        <v>0</v>
      </c>
      <c r="AP4" s="450">
        <f>①申込書!$F$58</f>
        <v>0</v>
      </c>
      <c r="AQ4" s="451">
        <f>①申込書!$G$58</f>
        <v>0</v>
      </c>
      <c r="AR4" s="451">
        <f>SUM(AJ4:AL4,AN4:AP4)</f>
        <v>0</v>
      </c>
      <c r="AS4" s="451">
        <f>AU4-AT4</f>
        <v>0</v>
      </c>
      <c r="AT4" s="451">
        <f>①申込書!$F$56*AR4</f>
        <v>0</v>
      </c>
      <c r="AU4" s="451">
        <f>①申込書!$H$59</f>
        <v>0</v>
      </c>
      <c r="AV4" s="450">
        <f>③プロ等申込!F11</f>
        <v>0</v>
      </c>
      <c r="AW4" s="450">
        <f>③プロ等申込!F12</f>
        <v>0</v>
      </c>
      <c r="AX4" s="450">
        <f>③プロ等申込!F13</f>
        <v>0</v>
      </c>
      <c r="AY4" s="452">
        <f>③プロ等申込!H14</f>
        <v>0</v>
      </c>
      <c r="AZ4" s="450"/>
      <c r="BA4" s="450"/>
      <c r="BB4" s="450"/>
      <c r="BC4" s="450"/>
      <c r="BD4" s="448">
        <f>①申込書!I7</f>
        <v>0</v>
      </c>
      <c r="BF4" s="449" t="str">
        <f>IF(②四種!$B$15="","無",②四種!$B$15)</f>
        <v>無</v>
      </c>
      <c r="BG4" s="449" t="str">
        <f>IF($BF4="無","",②四種!$D$15)</f>
        <v/>
      </c>
      <c r="BH4" s="449" t="str">
        <f>IF($BF4="無","",②四種!$G$15)</f>
        <v/>
      </c>
      <c r="BI4" s="449" t="str">
        <f>IF($BF4="無","",②四種!$H$15)</f>
        <v/>
      </c>
      <c r="BJ4" s="449" t="str">
        <f>IF($BF4="無","",②四種!$L$15)</f>
        <v/>
      </c>
      <c r="BK4" s="449" t="str">
        <f>IF($BF4="無","",②四種!$K$17)</f>
        <v/>
      </c>
      <c r="BL4" s="453" t="str">
        <f>IF($BF4="無","",②四種!$C$17)</f>
        <v/>
      </c>
      <c r="BM4" s="454" t="str">
        <f>IF($BF4="無","",②四種!$D$17)</f>
        <v/>
      </c>
      <c r="BN4" s="454" t="str">
        <f>IF($BF4="無","",②四種!$E$17)</f>
        <v/>
      </c>
      <c r="BO4" s="454" t="str">
        <f>IF($BF4="無","",②四種!$G$17)</f>
        <v/>
      </c>
      <c r="BP4" s="453" t="str">
        <f>IF($BF4="無","",②四種!$I$17)</f>
        <v/>
      </c>
      <c r="BQ4" s="449"/>
      <c r="BS4" s="455" t="str">
        <f>IF(①申込書!C62="","無",①申込書!C62)</f>
        <v>無</v>
      </c>
      <c r="BT4" s="455" t="str">
        <f>IF($BS4="無","",①申込書!$B$5)</f>
        <v/>
      </c>
      <c r="BU4" s="456" t="str">
        <f>IF($BS4="無","",①申込書!D62)</f>
        <v/>
      </c>
      <c r="BV4" s="456" t="str">
        <f>IF($BS4="無","",①申込書!E62)</f>
        <v/>
      </c>
      <c r="BW4" s="455" t="str">
        <f>IF($BS4="無","",①申込書!F62)</f>
        <v/>
      </c>
      <c r="BX4" s="455" t="str">
        <f>IF($BS4="無","",①申込書!G62)</f>
        <v/>
      </c>
      <c r="BY4" s="455" t="str">
        <f>IF($BS4="無","",①申込書!H62)</f>
        <v/>
      </c>
      <c r="BZ4" s="490"/>
      <c r="CA4" s="455" t="str">
        <f>①申込書!X57</f>
        <v/>
      </c>
      <c r="CB4" s="455" t="str">
        <f>①申込書!X58</f>
        <v/>
      </c>
      <c r="CC4" s="71"/>
      <c r="CD4" s="65"/>
      <c r="CE4" s="65"/>
      <c r="CF4" s="65"/>
      <c r="CH4" s="70"/>
      <c r="CI4" s="70"/>
      <c r="CK4" s="65"/>
      <c r="CM4" s="65"/>
      <c r="CO4" s="56"/>
      <c r="CP4" s="56"/>
      <c r="CQ4" s="56"/>
      <c r="CR4" s="56"/>
      <c r="CS4" s="56"/>
      <c r="CU4" s="65"/>
      <c r="CV4" s="65"/>
    </row>
    <row r="5" spans="1:100" ht="13.5" x14ac:dyDescent="0.15">
      <c r="A5" s="147"/>
      <c r="B5" s="75">
        <v>2</v>
      </c>
      <c r="C5" s="457" t="str">
        <f t="shared" ref="C5:C44" si="0">IF(G5="","",VLOOKUP(D5,$CR$4:$CS$1001,2,0))</f>
        <v/>
      </c>
      <c r="D5" s="457" t="str">
        <f>IF($G5="","",①申込書!$B$5)</f>
        <v/>
      </c>
      <c r="E5" s="458"/>
      <c r="F5" s="457"/>
      <c r="G5" s="457" t="str">
        <f>IFERROR(VLOOKUP($B5,①申込書!$A$11:$AV$70,37,0),"")</f>
        <v/>
      </c>
      <c r="H5" s="457" t="str">
        <f>IFERROR(VLOOKUP($B5,①申込書!$A$11:$AV$70,5,0)&amp;" "&amp;VLOOKUP($B5,①申込書!$A$11:$AV$70,6,0),"")</f>
        <v/>
      </c>
      <c r="I5" s="459"/>
      <c r="J5" s="459"/>
      <c r="K5" s="459"/>
      <c r="L5" s="457" t="str">
        <f t="shared" ref="L5:L44" si="1">IF(COUNTIF($R5:$AB5,"*男*")&lt;&gt;0,"男",IF(COUNTIF($R5:$AB5,"*女*")&lt;&gt;0,"女",""))</f>
        <v/>
      </c>
      <c r="M5" s="457" t="str">
        <f t="shared" ref="M5:M44" si="2">IF(L5="男",1,IF(L5="女",2,""))</f>
        <v/>
      </c>
      <c r="N5" s="457" t="str">
        <f>IFERROR(VLOOKUP($B5,①申込書!$A$11:$AV$70,7,0),"")</f>
        <v/>
      </c>
      <c r="O5" s="457" t="str">
        <f>IFERROR(VLOOKUP($B5,①申込書!$A$11:$AV$70,13,0),"")</f>
        <v/>
      </c>
      <c r="P5" s="460"/>
      <c r="Q5" s="461" t="str">
        <f>IF($G5="","",①申込書!$D$7)</f>
        <v/>
      </c>
      <c r="R5" s="457" t="str">
        <f>IFERROR(VLOOKUP($B5,①申込書!$A$11:$AV$70,38,0),"")</f>
        <v/>
      </c>
      <c r="S5" s="461" t="str">
        <f>IF(R5="","",VLOOKUP(R5,全集約!$CD$4:$CE$44,2,0))</f>
        <v/>
      </c>
      <c r="T5" s="457" t="str">
        <f>IFERROR(VLOOKUP($B5,①申込書!$A$11:$AV$70,24,0),"")</f>
        <v/>
      </c>
      <c r="U5" s="462" t="str">
        <f>IFERROR(VLOOKUP($B5,①申込書!$A$11:$AV$70,25,0),"")</f>
        <v/>
      </c>
      <c r="V5" s="457" t="str">
        <f>IFERROR(VLOOKUP($B5,①申込書!$A$11:$AV$70,39,0),"")</f>
        <v/>
      </c>
      <c r="W5" s="461" t="str">
        <f>IF(V5="","",VLOOKUP(V5,全集約!$CD$4:$CE$44,2,0))</f>
        <v/>
      </c>
      <c r="X5" s="457" t="str">
        <f>IFERROR(VLOOKUP($B5,①申込書!$A$11:$AV$70,34,0),"")</f>
        <v/>
      </c>
      <c r="Y5" s="462" t="str">
        <f>IFERROR(VLOOKUP($B5,①申込書!$A$11:$AV$70,35,0),"")</f>
        <v/>
      </c>
      <c r="Z5" s="457" t="str">
        <f>IFERROR(VLOOKUP($B5,①申込書!$A$11:$AV$70,40,0),"")</f>
        <v/>
      </c>
      <c r="AA5" s="461" t="str">
        <f>IF(Z5="","",VLOOKUP(Z5,全集約!$CD$4:$CE$44,2,0))</f>
        <v/>
      </c>
      <c r="AB5" s="463" t="str">
        <f>IF($AA5=8,①申込書!$X$57,IF($AA5=19,①申込書!$X$58,""))</f>
        <v/>
      </c>
      <c r="AD5" s="464"/>
      <c r="AE5" s="465"/>
      <c r="AF5" s="465"/>
      <c r="AG5" s="465"/>
      <c r="AH5" s="465"/>
      <c r="AI5" s="465"/>
      <c r="AJ5" s="465"/>
      <c r="AK5" s="465"/>
      <c r="AL5" s="465"/>
      <c r="AM5" s="465"/>
      <c r="AN5" s="465"/>
      <c r="AO5" s="465"/>
      <c r="AP5" s="465"/>
      <c r="AQ5" s="465"/>
      <c r="AR5" s="465"/>
      <c r="AS5" s="465"/>
      <c r="AT5" s="465"/>
      <c r="AU5" s="465"/>
      <c r="AV5" s="465"/>
      <c r="AW5" s="465"/>
      <c r="AX5" s="465"/>
      <c r="AY5" s="465"/>
      <c r="AZ5" s="465"/>
      <c r="BA5" s="465"/>
      <c r="BB5" s="465"/>
      <c r="BC5" s="465"/>
      <c r="BD5" s="466"/>
      <c r="BF5" s="449" t="str">
        <f>IF(②四種!$B$23="","無",②四種!$B$23)</f>
        <v>無</v>
      </c>
      <c r="BG5" s="449" t="str">
        <f>IF($BF5="無","",②四種!$D$23)</f>
        <v/>
      </c>
      <c r="BH5" s="449" t="str">
        <f>IF($BF5="無","",②四種!$G$23)</f>
        <v/>
      </c>
      <c r="BI5" s="449" t="str">
        <f>IF($BF5="無","",②四種!$H$23)</f>
        <v/>
      </c>
      <c r="BJ5" s="449" t="str">
        <f>IF($BF5="無","",②四種!$L$23)</f>
        <v/>
      </c>
      <c r="BK5" s="449" t="str">
        <f>IF($BF5="無","",②四種!$K$25)</f>
        <v/>
      </c>
      <c r="BL5" s="453" t="str">
        <f>IF($BF5="無","",②四種!$C$25)</f>
        <v/>
      </c>
      <c r="BM5" s="454" t="str">
        <f>IF($BF5="無","",②四種!$D$25)</f>
        <v/>
      </c>
      <c r="BN5" s="454" t="str">
        <f>IF($BF5="無","",②四種!$E$25)</f>
        <v/>
      </c>
      <c r="BO5" s="454" t="str">
        <f>IF($BF5="無","",②四種!$G$25)</f>
        <v/>
      </c>
      <c r="BP5" s="453" t="str">
        <f>IF($BF5="無","",②四種!$I$25)</f>
        <v/>
      </c>
      <c r="BQ5" s="449"/>
      <c r="BS5" s="455" t="str">
        <f>IF(①申込書!C63="","無",①申込書!C63)</f>
        <v>無</v>
      </c>
      <c r="BT5" s="455" t="str">
        <f>IF($BS5="無","",①申込書!$B$5)</f>
        <v/>
      </c>
      <c r="BU5" s="456" t="str">
        <f>IF($BS5="無","",①申込書!D63)</f>
        <v/>
      </c>
      <c r="BV5" s="456" t="str">
        <f>IF($BS5="無","",①申込書!E63)</f>
        <v/>
      </c>
      <c r="BW5" s="455" t="str">
        <f>IF($BS5="無","",①申込書!F63)</f>
        <v/>
      </c>
      <c r="BX5" s="455" t="str">
        <f>IF($BS5="無","",①申込書!G63)</f>
        <v/>
      </c>
      <c r="BY5" s="455" t="str">
        <f>IF($BS5="無","",①申込書!H63)</f>
        <v/>
      </c>
      <c r="BZ5" s="490"/>
      <c r="CA5" s="490"/>
      <c r="CB5" s="490"/>
      <c r="CC5" s="71"/>
      <c r="CD5" s="68" t="s">
        <v>1026</v>
      </c>
      <c r="CE5" s="68">
        <v>1</v>
      </c>
      <c r="CF5" s="68"/>
      <c r="CH5" s="66" t="s">
        <v>117</v>
      </c>
      <c r="CI5" s="66">
        <v>48</v>
      </c>
      <c r="CK5" s="65" t="s">
        <v>119</v>
      </c>
      <c r="CM5" s="65">
        <v>1</v>
      </c>
      <c r="CO5" s="54">
        <v>1</v>
      </c>
      <c r="CP5" s="54" t="s">
        <v>117</v>
      </c>
      <c r="CQ5" s="54" t="s">
        <v>117</v>
      </c>
      <c r="CR5" s="54" t="s">
        <v>289</v>
      </c>
      <c r="CS5" s="54">
        <v>100</v>
      </c>
      <c r="CU5" s="65" t="s">
        <v>65</v>
      </c>
      <c r="CV5" s="65">
        <v>1</v>
      </c>
    </row>
    <row r="6" spans="1:100" ht="13.5" x14ac:dyDescent="0.15">
      <c r="A6" s="147"/>
      <c r="B6" s="62">
        <v>3</v>
      </c>
      <c r="C6" s="457" t="str">
        <f t="shared" si="0"/>
        <v/>
      </c>
      <c r="D6" s="457" t="str">
        <f>IF($G6="","",①申込書!$B$5)</f>
        <v/>
      </c>
      <c r="E6" s="458"/>
      <c r="F6" s="457"/>
      <c r="G6" s="457" t="str">
        <f>IFERROR(VLOOKUP($B6,①申込書!$A$11:$AV$70,37,0),"")</f>
        <v/>
      </c>
      <c r="H6" s="457" t="str">
        <f>IFERROR(VLOOKUP($B6,①申込書!$A$11:$AV$70,5,0)&amp;" "&amp;VLOOKUP($B6,①申込書!$A$11:$AV$70,6,0),"")</f>
        <v/>
      </c>
      <c r="I6" s="459"/>
      <c r="J6" s="459"/>
      <c r="K6" s="459"/>
      <c r="L6" s="457" t="str">
        <f t="shared" si="1"/>
        <v/>
      </c>
      <c r="M6" s="457" t="str">
        <f t="shared" si="2"/>
        <v/>
      </c>
      <c r="N6" s="457" t="str">
        <f>IFERROR(VLOOKUP($B6,①申込書!$A$11:$AV$70,7,0),"")</f>
        <v/>
      </c>
      <c r="O6" s="457" t="str">
        <f>IFERROR(VLOOKUP($B6,①申込書!$A$11:$AV$70,13,0),"")</f>
        <v/>
      </c>
      <c r="P6" s="460"/>
      <c r="Q6" s="461" t="str">
        <f>IF($G6="","",①申込書!$D$7)</f>
        <v/>
      </c>
      <c r="R6" s="457" t="str">
        <f>IFERROR(VLOOKUP($B6,①申込書!$A$11:$AV$70,38,0),"")</f>
        <v/>
      </c>
      <c r="S6" s="461" t="str">
        <f>IF(R6="","",VLOOKUP(R6,全集約!$CD$4:$CE$44,2,0))</f>
        <v/>
      </c>
      <c r="T6" s="457" t="str">
        <f>IFERROR(VLOOKUP($B6,①申込書!$A$11:$AV$70,24,0),"")</f>
        <v/>
      </c>
      <c r="U6" s="462" t="str">
        <f>IFERROR(VLOOKUP($B6,①申込書!$A$11:$AV$70,25,0),"")</f>
        <v/>
      </c>
      <c r="V6" s="457" t="str">
        <f>IFERROR(VLOOKUP($B6,①申込書!$A$11:$AV$70,39,0),"")</f>
        <v/>
      </c>
      <c r="W6" s="461" t="str">
        <f>IF(V6="","",VLOOKUP(V6,全集約!$CD$4:$CE$44,2,0))</f>
        <v/>
      </c>
      <c r="X6" s="457" t="str">
        <f>IFERROR(VLOOKUP($B6,①申込書!$A$11:$AV$70,34,0),"")</f>
        <v/>
      </c>
      <c r="Y6" s="462" t="str">
        <f>IFERROR(VLOOKUP($B6,①申込書!$A$11:$AV$70,35,0),"")</f>
        <v/>
      </c>
      <c r="Z6" s="457" t="str">
        <f>IFERROR(VLOOKUP($B6,①申込書!$A$11:$AV$70,40,0),"")</f>
        <v/>
      </c>
      <c r="AA6" s="461" t="str">
        <f>IF(Z6="","",VLOOKUP(Z6,全集約!$CD$4:$CE$44,2,0))</f>
        <v/>
      </c>
      <c r="AB6" s="463" t="str">
        <f>IF($AA6=8,①申込書!$X$57,IF($AA6=19,①申込書!$X$58,""))</f>
        <v/>
      </c>
      <c r="AD6" s="467"/>
      <c r="BD6" s="468"/>
      <c r="BF6" s="449" t="str">
        <f>IF(②四種!$B$31="","無",②四種!$B$31)</f>
        <v>無</v>
      </c>
      <c r="BG6" s="449" t="str">
        <f>IF($BF6="無","",②四種!$D$31)</f>
        <v/>
      </c>
      <c r="BH6" s="449" t="str">
        <f>IF($BF6="無","",②四種!$G$31)</f>
        <v/>
      </c>
      <c r="BI6" s="449" t="str">
        <f>IF($BF6="無","",②四種!$H$31)</f>
        <v/>
      </c>
      <c r="BJ6" s="449" t="str">
        <f>IF($BF6="無","",②四種!$L$31)</f>
        <v/>
      </c>
      <c r="BK6" s="449" t="str">
        <f>IF($BF6="無","",②四種!$K$33)</f>
        <v/>
      </c>
      <c r="BL6" s="453" t="str">
        <f>IF($BF6="無","",②四種!$C$33)</f>
        <v/>
      </c>
      <c r="BM6" s="454" t="str">
        <f>IF($BF6="無","",②四種!$D$33)</f>
        <v/>
      </c>
      <c r="BN6" s="454" t="str">
        <f>IF($BF6="無","",②四種!$E$33)</f>
        <v/>
      </c>
      <c r="BO6" s="454" t="str">
        <f>IF($BF6="無","",②四種!$G$33)</f>
        <v/>
      </c>
      <c r="BP6" s="453" t="str">
        <f>IF($BF6="無","",②四種!$I$33)</f>
        <v/>
      </c>
      <c r="BQ6" s="449" t="str">
        <f>IF($BF6="無","",②四種!$J$33)</f>
        <v/>
      </c>
      <c r="BS6" s="455" t="str">
        <f>IF(①申込書!C64="","無",①申込書!C64)</f>
        <v>無</v>
      </c>
      <c r="BT6" s="455" t="str">
        <f>IF($BS6="無","",①申込書!$B$5)</f>
        <v/>
      </c>
      <c r="BU6" s="456" t="str">
        <f>IF($BS6="無","",①申込書!D64)</f>
        <v/>
      </c>
      <c r="BV6" s="456" t="str">
        <f>IF($BS6="無","",①申込書!E64)</f>
        <v/>
      </c>
      <c r="BW6" s="455" t="str">
        <f>IF($BS6="無","",①申込書!F64)</f>
        <v/>
      </c>
      <c r="BX6" s="455" t="str">
        <f>IF($BS6="無","",①申込書!G64)</f>
        <v/>
      </c>
      <c r="BY6" s="455" t="str">
        <f>IF($BS6="無","",①申込書!H64)</f>
        <v/>
      </c>
      <c r="BZ6" s="490"/>
      <c r="CA6" s="490"/>
      <c r="CB6" s="490"/>
      <c r="CC6" s="71"/>
      <c r="CD6" s="68" t="s">
        <v>1027</v>
      </c>
      <c r="CE6" s="68">
        <v>2</v>
      </c>
      <c r="CF6" s="68"/>
      <c r="CH6" s="66" t="s">
        <v>118</v>
      </c>
      <c r="CI6" s="66">
        <v>49</v>
      </c>
      <c r="CK6" s="65" t="s">
        <v>121</v>
      </c>
      <c r="CM6" s="65">
        <v>2</v>
      </c>
      <c r="CO6" s="54">
        <v>1</v>
      </c>
      <c r="CP6" s="54" t="s">
        <v>117</v>
      </c>
      <c r="CQ6" s="54" t="s">
        <v>117</v>
      </c>
      <c r="CR6" s="54" t="s">
        <v>290</v>
      </c>
      <c r="CS6" s="54">
        <v>101</v>
      </c>
      <c r="CU6" s="65" t="s">
        <v>66</v>
      </c>
      <c r="CV6" s="65">
        <v>2</v>
      </c>
    </row>
    <row r="7" spans="1:100" ht="13.5" x14ac:dyDescent="0.15">
      <c r="A7" s="147"/>
      <c r="B7" s="62">
        <v>4</v>
      </c>
      <c r="C7" s="457" t="str">
        <f t="shared" si="0"/>
        <v/>
      </c>
      <c r="D7" s="457" t="str">
        <f>IF($G7="","",①申込書!$B$5)</f>
        <v/>
      </c>
      <c r="E7" s="458"/>
      <c r="F7" s="457"/>
      <c r="G7" s="457" t="str">
        <f>IFERROR(VLOOKUP($B7,①申込書!$A$11:$AV$70,37,0),"")</f>
        <v/>
      </c>
      <c r="H7" s="457" t="str">
        <f>IFERROR(VLOOKUP($B7,①申込書!$A$11:$AV$70,5,0)&amp;" "&amp;VLOOKUP($B7,①申込書!$A$11:$AV$70,6,0),"")</f>
        <v/>
      </c>
      <c r="I7" s="459"/>
      <c r="J7" s="459"/>
      <c r="K7" s="459"/>
      <c r="L7" s="457" t="str">
        <f t="shared" si="1"/>
        <v/>
      </c>
      <c r="M7" s="457" t="str">
        <f t="shared" si="2"/>
        <v/>
      </c>
      <c r="N7" s="457" t="str">
        <f>IFERROR(VLOOKUP($B7,①申込書!$A$11:$AV$70,7,0),"")</f>
        <v/>
      </c>
      <c r="O7" s="457" t="str">
        <f>IFERROR(VLOOKUP($B7,①申込書!$A$11:$AV$70,13,0),"")</f>
        <v/>
      </c>
      <c r="P7" s="460"/>
      <c r="Q7" s="461" t="str">
        <f>IF($G7="","",①申込書!$D$7)</f>
        <v/>
      </c>
      <c r="R7" s="457" t="str">
        <f>IFERROR(VLOOKUP($B7,①申込書!$A$11:$AV$70,38,0),"")</f>
        <v/>
      </c>
      <c r="S7" s="461" t="str">
        <f>IF(R7="","",VLOOKUP(R7,全集約!$CD$4:$CE$44,2,0))</f>
        <v/>
      </c>
      <c r="T7" s="457" t="str">
        <f>IFERROR(VLOOKUP($B7,①申込書!$A$11:$AV$70,24,0),"")</f>
        <v/>
      </c>
      <c r="U7" s="462" t="str">
        <f>IFERROR(VLOOKUP($B7,①申込書!$A$11:$AV$70,25,0),"")</f>
        <v/>
      </c>
      <c r="V7" s="457" t="str">
        <f>IFERROR(VLOOKUP($B7,①申込書!$A$11:$AV$70,39,0),"")</f>
        <v/>
      </c>
      <c r="W7" s="461" t="str">
        <f>IF(V7="","",VLOOKUP(V7,全集約!$CD$4:$CE$44,2,0))</f>
        <v/>
      </c>
      <c r="X7" s="457" t="str">
        <f>IFERROR(VLOOKUP($B7,①申込書!$A$11:$AV$70,34,0),"")</f>
        <v/>
      </c>
      <c r="Y7" s="462" t="str">
        <f>IFERROR(VLOOKUP($B7,①申込書!$A$11:$AV$70,35,0),"")</f>
        <v/>
      </c>
      <c r="Z7" s="457" t="str">
        <f>IFERROR(VLOOKUP($B7,①申込書!$A$11:$AV$70,40,0),"")</f>
        <v/>
      </c>
      <c r="AA7" s="461" t="str">
        <f>IF(Z7="","",VLOOKUP(Z7,全集約!$CD$4:$CE$44,2,0))</f>
        <v/>
      </c>
      <c r="AB7" s="463" t="str">
        <f>IF($AA7=8,①申込書!$X$57,IF($AA7=19,①申込書!$X$58,""))</f>
        <v/>
      </c>
      <c r="AD7" s="467"/>
      <c r="AF7" s="469"/>
      <c r="BD7" s="468"/>
      <c r="BF7" s="449" t="str">
        <f>IF(②四種!$B$39="","無",②四種!$B$39)</f>
        <v>無</v>
      </c>
      <c r="BG7" s="449" t="str">
        <f>IF($BF7="無","",②四種!$D$39)</f>
        <v/>
      </c>
      <c r="BH7" s="449" t="str">
        <f>IF($BF7="無","",②四種!$G$39)</f>
        <v/>
      </c>
      <c r="BI7" s="449" t="str">
        <f>IF($BF7="無","",②四種!$H$39)</f>
        <v/>
      </c>
      <c r="BJ7" s="449" t="str">
        <f>IF($BF7="無","",②四種!$L$39)</f>
        <v/>
      </c>
      <c r="BK7" s="449" t="str">
        <f>IF($BF7="無","",②四種!$K$41)</f>
        <v/>
      </c>
      <c r="BL7" s="453" t="str">
        <f>IF($BF7="無","",②四種!$C$41)</f>
        <v/>
      </c>
      <c r="BM7" s="454" t="str">
        <f>IF($BF7="無","",②四種!$D$41)</f>
        <v/>
      </c>
      <c r="BN7" s="454" t="str">
        <f>IF($BF7="無","",②四種!$E$41)</f>
        <v/>
      </c>
      <c r="BO7" s="454" t="str">
        <f>IF($BF7="無","",②四種!$G$41)</f>
        <v/>
      </c>
      <c r="BP7" s="453" t="str">
        <f>IF($BF7="無","",②四種!$I$41)</f>
        <v/>
      </c>
      <c r="BQ7" s="449" t="str">
        <f>IF($BF7="無","",②四種!$J$41)</f>
        <v/>
      </c>
      <c r="CC7" s="71"/>
      <c r="CD7" s="68" t="s">
        <v>1028</v>
      </c>
      <c r="CE7" s="68">
        <v>3</v>
      </c>
      <c r="CF7" s="68"/>
      <c r="CH7" s="66" t="s">
        <v>120</v>
      </c>
      <c r="CI7" s="66">
        <v>50</v>
      </c>
      <c r="CK7" s="65" t="s">
        <v>123</v>
      </c>
      <c r="CM7" s="65">
        <v>3</v>
      </c>
      <c r="CO7" s="54">
        <v>1</v>
      </c>
      <c r="CP7" s="54" t="s">
        <v>117</v>
      </c>
      <c r="CQ7" s="54" t="s">
        <v>117</v>
      </c>
      <c r="CR7" s="54" t="s">
        <v>291</v>
      </c>
      <c r="CS7" s="54">
        <v>102</v>
      </c>
    </row>
    <row r="8" spans="1:100" ht="13.5" x14ac:dyDescent="0.15">
      <c r="A8" s="148"/>
      <c r="B8" s="62">
        <v>5</v>
      </c>
      <c r="C8" s="457" t="str">
        <f t="shared" si="0"/>
        <v/>
      </c>
      <c r="D8" s="457" t="str">
        <f>IF($G8="","",①申込書!$B$5)</f>
        <v/>
      </c>
      <c r="E8" s="458"/>
      <c r="F8" s="457"/>
      <c r="G8" s="457" t="str">
        <f>IFERROR(VLOOKUP($B8,①申込書!$A$11:$AV$70,37,0),"")</f>
        <v/>
      </c>
      <c r="H8" s="457" t="str">
        <f>IFERROR(VLOOKUP($B8,①申込書!$A$11:$AV$70,5,0)&amp;" "&amp;VLOOKUP($B8,①申込書!$A$11:$AV$70,6,0),"")</f>
        <v/>
      </c>
      <c r="I8" s="459"/>
      <c r="J8" s="459"/>
      <c r="K8" s="459"/>
      <c r="L8" s="457" t="str">
        <f t="shared" si="1"/>
        <v/>
      </c>
      <c r="M8" s="457" t="str">
        <f t="shared" si="2"/>
        <v/>
      </c>
      <c r="N8" s="457" t="str">
        <f>IFERROR(VLOOKUP($B8,①申込書!$A$11:$AV$70,7,0),"")</f>
        <v/>
      </c>
      <c r="O8" s="457" t="str">
        <f>IFERROR(VLOOKUP($B8,①申込書!$A$11:$AV$70,13,0),"")</f>
        <v/>
      </c>
      <c r="P8" s="460"/>
      <c r="Q8" s="461" t="str">
        <f>IF($G8="","",①申込書!$D$7)</f>
        <v/>
      </c>
      <c r="R8" s="457" t="str">
        <f>IFERROR(VLOOKUP($B8,①申込書!$A$11:$AV$70,38,0),"")</f>
        <v/>
      </c>
      <c r="S8" s="461" t="str">
        <f>IF(R8="","",VLOOKUP(R8,全集約!$CD$4:$CE$44,2,0))</f>
        <v/>
      </c>
      <c r="T8" s="457" t="str">
        <f>IFERROR(VLOOKUP($B8,①申込書!$A$11:$AV$70,24,0),"")</f>
        <v/>
      </c>
      <c r="U8" s="462" t="str">
        <f>IFERROR(VLOOKUP($B8,①申込書!$A$11:$AV$70,25,0),"")</f>
        <v/>
      </c>
      <c r="V8" s="457" t="str">
        <f>IFERROR(VLOOKUP($B8,①申込書!$A$11:$AV$70,39,0),"")</f>
        <v/>
      </c>
      <c r="W8" s="461" t="str">
        <f>IF(V8="","",VLOOKUP(V8,全集約!$CD$4:$CE$44,2,0))</f>
        <v/>
      </c>
      <c r="X8" s="457" t="str">
        <f>IFERROR(VLOOKUP($B8,①申込書!$A$11:$AV$70,34,0),"")</f>
        <v/>
      </c>
      <c r="Y8" s="462" t="str">
        <f>IFERROR(VLOOKUP($B8,①申込書!$A$11:$AV$70,35,0),"")</f>
        <v/>
      </c>
      <c r="Z8" s="457" t="str">
        <f>IFERROR(VLOOKUP($B8,①申込書!$A$11:$AV$70,40,0),"")</f>
        <v/>
      </c>
      <c r="AA8" s="461" t="str">
        <f>IF(Z8="","",VLOOKUP(Z8,全集約!$CD$4:$CE$44,2,0))</f>
        <v/>
      </c>
      <c r="AB8" s="463" t="str">
        <f>IF($AA8=8,①申込書!$X$57,IF($AA8=19,①申込書!$X$58,""))</f>
        <v/>
      </c>
      <c r="AD8" s="467"/>
      <c r="AF8" s="469"/>
      <c r="BD8" s="468"/>
      <c r="CC8" s="71"/>
      <c r="CD8" s="68" t="s">
        <v>1029</v>
      </c>
      <c r="CE8" s="68">
        <v>4</v>
      </c>
      <c r="CF8" s="68"/>
      <c r="CH8" s="66" t="s">
        <v>122</v>
      </c>
      <c r="CI8" s="66">
        <v>51</v>
      </c>
      <c r="CM8" s="65">
        <v>4</v>
      </c>
      <c r="CO8" s="54">
        <v>1</v>
      </c>
      <c r="CP8" s="54" t="s">
        <v>117</v>
      </c>
      <c r="CQ8" s="54" t="s">
        <v>117</v>
      </c>
      <c r="CR8" s="54" t="s">
        <v>292</v>
      </c>
      <c r="CS8" s="54">
        <v>103</v>
      </c>
    </row>
    <row r="9" spans="1:100" ht="13.5" x14ac:dyDescent="0.15">
      <c r="A9" s="148"/>
      <c r="B9" s="62">
        <v>6</v>
      </c>
      <c r="C9" s="457" t="str">
        <f t="shared" si="0"/>
        <v/>
      </c>
      <c r="D9" s="457" t="str">
        <f>IF($G9="","",①申込書!$B$5)</f>
        <v/>
      </c>
      <c r="E9" s="458"/>
      <c r="F9" s="457"/>
      <c r="G9" s="457" t="str">
        <f>IFERROR(VLOOKUP($B9,①申込書!$A$11:$AV$70,37,0),"")</f>
        <v/>
      </c>
      <c r="H9" s="457" t="str">
        <f>IFERROR(VLOOKUP($B9,①申込書!$A$11:$AV$70,5,0)&amp;" "&amp;VLOOKUP($B9,①申込書!$A$11:$AV$70,6,0),"")</f>
        <v/>
      </c>
      <c r="I9" s="459"/>
      <c r="J9" s="459"/>
      <c r="K9" s="459"/>
      <c r="L9" s="457" t="str">
        <f t="shared" si="1"/>
        <v/>
      </c>
      <c r="M9" s="457" t="str">
        <f t="shared" si="2"/>
        <v/>
      </c>
      <c r="N9" s="457" t="str">
        <f>IFERROR(VLOOKUP($B9,①申込書!$A$11:$AV$70,7,0),"")</f>
        <v/>
      </c>
      <c r="O9" s="457" t="str">
        <f>IFERROR(VLOOKUP($B9,①申込書!$A$11:$AV$70,13,0),"")</f>
        <v/>
      </c>
      <c r="P9" s="460"/>
      <c r="Q9" s="461" t="str">
        <f>IF($G9="","",①申込書!$D$7)</f>
        <v/>
      </c>
      <c r="R9" s="457" t="str">
        <f>IFERROR(VLOOKUP($B9,①申込書!$A$11:$AV$70,38,0),"")</f>
        <v/>
      </c>
      <c r="S9" s="461" t="str">
        <f>IF(R9="","",VLOOKUP(R9,全集約!$CD$4:$CE$44,2,0))</f>
        <v/>
      </c>
      <c r="T9" s="457" t="str">
        <f>IFERROR(VLOOKUP($B9,①申込書!$A$11:$AV$70,24,0),"")</f>
        <v/>
      </c>
      <c r="U9" s="462" t="str">
        <f>IFERROR(VLOOKUP($B9,①申込書!$A$11:$AV$70,25,0),"")</f>
        <v/>
      </c>
      <c r="V9" s="457" t="str">
        <f>IFERROR(VLOOKUP($B9,①申込書!$A$11:$AV$70,39,0),"")</f>
        <v/>
      </c>
      <c r="W9" s="461" t="str">
        <f>IF(V9="","",VLOOKUP(V9,全集約!$CD$4:$CE$44,2,0))</f>
        <v/>
      </c>
      <c r="X9" s="457" t="str">
        <f>IFERROR(VLOOKUP($B9,①申込書!$A$11:$AV$70,34,0),"")</f>
        <v/>
      </c>
      <c r="Y9" s="462" t="str">
        <f>IFERROR(VLOOKUP($B9,①申込書!$A$11:$AV$70,35,0),"")</f>
        <v/>
      </c>
      <c r="Z9" s="457" t="str">
        <f>IFERROR(VLOOKUP($B9,①申込書!$A$11:$AV$70,40,0),"")</f>
        <v/>
      </c>
      <c r="AA9" s="461" t="str">
        <f>IF(Z9="","",VLOOKUP(Z9,全集約!$CD$4:$CE$44,2,0))</f>
        <v/>
      </c>
      <c r="AB9" s="463" t="str">
        <f>IF($AA9=8,①申込書!$X$57,IF($AA9=19,①申込書!$X$58,""))</f>
        <v/>
      </c>
      <c r="AD9" s="467"/>
      <c r="BD9" s="468"/>
      <c r="CC9" s="71"/>
      <c r="CD9" s="68" t="s">
        <v>1030</v>
      </c>
      <c r="CE9" s="68">
        <v>5</v>
      </c>
      <c r="CF9" s="68"/>
      <c r="CH9" s="66" t="s">
        <v>124</v>
      </c>
      <c r="CI9" s="66">
        <v>52</v>
      </c>
      <c r="CM9" s="65">
        <v>5</v>
      </c>
      <c r="CO9" s="54">
        <v>1</v>
      </c>
      <c r="CP9" s="54" t="s">
        <v>117</v>
      </c>
      <c r="CQ9" s="54" t="s">
        <v>117</v>
      </c>
      <c r="CR9" s="54" t="s">
        <v>293</v>
      </c>
      <c r="CS9" s="54">
        <v>104</v>
      </c>
    </row>
    <row r="10" spans="1:100" ht="13.5" x14ac:dyDescent="0.15">
      <c r="A10" s="148"/>
      <c r="B10" s="62">
        <v>7</v>
      </c>
      <c r="C10" s="457" t="str">
        <f t="shared" si="0"/>
        <v/>
      </c>
      <c r="D10" s="457" t="str">
        <f>IF($G10="","",①申込書!$B$5)</f>
        <v/>
      </c>
      <c r="E10" s="458"/>
      <c r="F10" s="457"/>
      <c r="G10" s="457" t="str">
        <f>IFERROR(VLOOKUP($B10,①申込書!$A$11:$AV$70,37,0),"")</f>
        <v/>
      </c>
      <c r="H10" s="457" t="str">
        <f>IFERROR(VLOOKUP($B10,①申込書!$A$11:$AV$70,5,0)&amp;" "&amp;VLOOKUP($B10,①申込書!$A$11:$AV$70,6,0),"")</f>
        <v/>
      </c>
      <c r="I10" s="459"/>
      <c r="J10" s="459"/>
      <c r="K10" s="459"/>
      <c r="L10" s="457" t="str">
        <f t="shared" si="1"/>
        <v/>
      </c>
      <c r="M10" s="457" t="str">
        <f t="shared" si="2"/>
        <v/>
      </c>
      <c r="N10" s="457" t="str">
        <f>IFERROR(VLOOKUP($B10,①申込書!$A$11:$AV$70,7,0),"")</f>
        <v/>
      </c>
      <c r="O10" s="457" t="str">
        <f>IFERROR(VLOOKUP($B10,①申込書!$A$11:$AV$70,13,0),"")</f>
        <v/>
      </c>
      <c r="P10" s="460"/>
      <c r="Q10" s="461" t="str">
        <f>IF($G10="","",①申込書!$D$7)</f>
        <v/>
      </c>
      <c r="R10" s="457" t="str">
        <f>IFERROR(VLOOKUP($B10,①申込書!$A$11:$AV$70,38,0),"")</f>
        <v/>
      </c>
      <c r="S10" s="461" t="str">
        <f>IF(R10="","",VLOOKUP(R10,全集約!$CD$4:$CE$44,2,0))</f>
        <v/>
      </c>
      <c r="T10" s="457" t="str">
        <f>IFERROR(VLOOKUP($B10,①申込書!$A$11:$AV$70,24,0),"")</f>
        <v/>
      </c>
      <c r="U10" s="462" t="str">
        <f>IFERROR(VLOOKUP($B10,①申込書!$A$11:$AV$70,25,0),"")</f>
        <v/>
      </c>
      <c r="V10" s="457" t="str">
        <f>IFERROR(VLOOKUP($B10,①申込書!$A$11:$AV$70,39,0),"")</f>
        <v/>
      </c>
      <c r="W10" s="461" t="str">
        <f>IF(V10="","",VLOOKUP(V10,全集約!$CD$4:$CE$44,2,0))</f>
        <v/>
      </c>
      <c r="X10" s="457" t="str">
        <f>IFERROR(VLOOKUP($B10,①申込書!$A$11:$AV$70,34,0),"")</f>
        <v/>
      </c>
      <c r="Y10" s="462" t="str">
        <f>IFERROR(VLOOKUP($B10,①申込書!$A$11:$AV$70,35,0),"")</f>
        <v/>
      </c>
      <c r="Z10" s="457" t="str">
        <f>IFERROR(VLOOKUP($B10,①申込書!$A$11:$AV$70,40,0),"")</f>
        <v/>
      </c>
      <c r="AA10" s="461" t="str">
        <f>IF(Z10="","",VLOOKUP(Z10,全集約!$CD$4:$CE$44,2,0))</f>
        <v/>
      </c>
      <c r="AB10" s="463" t="str">
        <f>IF($AA10=8,①申込書!$X$57,IF($AA10=19,①申込書!$X$58,""))</f>
        <v/>
      </c>
      <c r="AD10" s="467"/>
      <c r="BD10" s="468"/>
      <c r="CC10" s="71"/>
      <c r="CD10" s="68" t="s">
        <v>1031</v>
      </c>
      <c r="CE10" s="68">
        <v>6</v>
      </c>
      <c r="CF10" s="68"/>
      <c r="CH10" s="66" t="s">
        <v>125</v>
      </c>
      <c r="CI10" s="66">
        <v>53</v>
      </c>
      <c r="CM10" s="65">
        <v>6</v>
      </c>
      <c r="CO10" s="54">
        <v>1</v>
      </c>
      <c r="CP10" s="54" t="s">
        <v>117</v>
      </c>
      <c r="CQ10" s="54" t="s">
        <v>117</v>
      </c>
      <c r="CR10" s="54" t="s">
        <v>294</v>
      </c>
      <c r="CS10" s="54">
        <v>105</v>
      </c>
    </row>
    <row r="11" spans="1:100" ht="17.25" x14ac:dyDescent="0.15">
      <c r="A11" s="148"/>
      <c r="B11" s="62">
        <v>8</v>
      </c>
      <c r="C11" s="457" t="str">
        <f t="shared" si="0"/>
        <v/>
      </c>
      <c r="D11" s="457" t="str">
        <f>IF($G11="","",①申込書!$B$5)</f>
        <v/>
      </c>
      <c r="E11" s="458"/>
      <c r="F11" s="457"/>
      <c r="G11" s="457" t="str">
        <f>IFERROR(VLOOKUP($B11,①申込書!$A$11:$AV$70,37,0),"")</f>
        <v/>
      </c>
      <c r="H11" s="457" t="str">
        <f>IFERROR(VLOOKUP($B11,①申込書!$A$11:$AV$70,5,0)&amp;" "&amp;VLOOKUP($B11,①申込書!$A$11:$AV$70,6,0),"")</f>
        <v/>
      </c>
      <c r="I11" s="459"/>
      <c r="J11" s="459"/>
      <c r="K11" s="459"/>
      <c r="L11" s="457" t="str">
        <f t="shared" si="1"/>
        <v/>
      </c>
      <c r="M11" s="457" t="str">
        <f t="shared" si="2"/>
        <v/>
      </c>
      <c r="N11" s="457" t="str">
        <f>IFERROR(VLOOKUP($B11,①申込書!$A$11:$AV$70,7,0),"")</f>
        <v/>
      </c>
      <c r="O11" s="457" t="str">
        <f>IFERROR(VLOOKUP($B11,①申込書!$A$11:$AV$70,13,0),"")</f>
        <v/>
      </c>
      <c r="P11" s="460"/>
      <c r="Q11" s="461" t="str">
        <f>IF($G11="","",①申込書!$D$7)</f>
        <v/>
      </c>
      <c r="R11" s="457" t="str">
        <f>IFERROR(VLOOKUP($B11,①申込書!$A$11:$AV$70,38,0),"")</f>
        <v/>
      </c>
      <c r="S11" s="461" t="str">
        <f>IF(R11="","",VLOOKUP(R11,全集約!$CD$4:$CE$44,2,0))</f>
        <v/>
      </c>
      <c r="T11" s="457" t="str">
        <f>IFERROR(VLOOKUP($B11,①申込書!$A$11:$AV$70,24,0),"")</f>
        <v/>
      </c>
      <c r="U11" s="462" t="str">
        <f>IFERROR(VLOOKUP($B11,①申込書!$A$11:$AV$70,25,0),"")</f>
        <v/>
      </c>
      <c r="V11" s="457" t="str">
        <f>IFERROR(VLOOKUP($B11,①申込書!$A$11:$AV$70,39,0),"")</f>
        <v/>
      </c>
      <c r="W11" s="461" t="str">
        <f>IF(V11="","",VLOOKUP(V11,全集約!$CD$4:$CE$44,2,0))</f>
        <v/>
      </c>
      <c r="X11" s="457" t="str">
        <f>IFERROR(VLOOKUP($B11,①申込書!$A$11:$AV$70,34,0),"")</f>
        <v/>
      </c>
      <c r="Y11" s="462" t="str">
        <f>IFERROR(VLOOKUP($B11,①申込書!$A$11:$AV$70,35,0),"")</f>
        <v/>
      </c>
      <c r="Z11" s="457" t="str">
        <f>IFERROR(VLOOKUP($B11,①申込書!$A$11:$AV$70,40,0),"")</f>
        <v/>
      </c>
      <c r="AA11" s="461" t="str">
        <f>IF(Z11="","",VLOOKUP(Z11,全集約!$CD$4:$CE$44,2,0))</f>
        <v/>
      </c>
      <c r="AB11" s="463" t="str">
        <f>IF($AA11=8,①申込書!$X$57,IF($AA11=19,①申込書!$X$58,""))</f>
        <v/>
      </c>
      <c r="AD11" s="467"/>
      <c r="AE11" s="470"/>
      <c r="BD11" s="468"/>
      <c r="CC11" s="71"/>
      <c r="CD11" s="68" t="s">
        <v>1032</v>
      </c>
      <c r="CE11" s="68">
        <v>7</v>
      </c>
      <c r="CF11" s="68"/>
      <c r="CH11" s="66" t="s">
        <v>126</v>
      </c>
      <c r="CI11" s="66">
        <v>54</v>
      </c>
      <c r="CM11" s="65" t="s">
        <v>128</v>
      </c>
      <c r="CO11" s="54">
        <v>1</v>
      </c>
      <c r="CP11" s="54" t="s">
        <v>117</v>
      </c>
      <c r="CQ11" s="54" t="s">
        <v>117</v>
      </c>
      <c r="CR11" s="54" t="s">
        <v>295</v>
      </c>
      <c r="CS11" s="54">
        <v>106</v>
      </c>
    </row>
    <row r="12" spans="1:100" ht="13.5" x14ac:dyDescent="0.15">
      <c r="A12" s="148"/>
      <c r="B12" s="62">
        <v>9</v>
      </c>
      <c r="C12" s="457" t="str">
        <f t="shared" si="0"/>
        <v/>
      </c>
      <c r="D12" s="457" t="str">
        <f>IF($G12="","",①申込書!$B$5)</f>
        <v/>
      </c>
      <c r="E12" s="458"/>
      <c r="F12" s="457"/>
      <c r="G12" s="457" t="str">
        <f>IFERROR(VLOOKUP($B12,①申込書!$A$11:$AV$70,37,0),"")</f>
        <v/>
      </c>
      <c r="H12" s="457" t="str">
        <f>IFERROR(VLOOKUP($B12,①申込書!$A$11:$AV$70,5,0)&amp;" "&amp;VLOOKUP($B12,①申込書!$A$11:$AV$70,6,0),"")</f>
        <v/>
      </c>
      <c r="I12" s="459"/>
      <c r="J12" s="459"/>
      <c r="K12" s="459"/>
      <c r="L12" s="457" t="str">
        <f t="shared" si="1"/>
        <v/>
      </c>
      <c r="M12" s="457" t="str">
        <f t="shared" si="2"/>
        <v/>
      </c>
      <c r="N12" s="457" t="str">
        <f>IFERROR(VLOOKUP($B12,①申込書!$A$11:$AV$70,7,0),"")</f>
        <v/>
      </c>
      <c r="O12" s="457" t="str">
        <f>IFERROR(VLOOKUP($B12,①申込書!$A$11:$AV$70,13,0),"")</f>
        <v/>
      </c>
      <c r="P12" s="460"/>
      <c r="Q12" s="461" t="str">
        <f>IF($G12="","",①申込書!$D$7)</f>
        <v/>
      </c>
      <c r="R12" s="457" t="str">
        <f>IFERROR(VLOOKUP($B12,①申込書!$A$11:$AV$70,38,0),"")</f>
        <v/>
      </c>
      <c r="S12" s="461" t="str">
        <f>IF(R12="","",VLOOKUP(R12,全集約!$CD$4:$CE$44,2,0))</f>
        <v/>
      </c>
      <c r="T12" s="457" t="str">
        <f>IFERROR(VLOOKUP($B12,①申込書!$A$11:$AV$70,24,0),"")</f>
        <v/>
      </c>
      <c r="U12" s="462" t="str">
        <f>IFERROR(VLOOKUP($B12,①申込書!$A$11:$AV$70,25,0),"")</f>
        <v/>
      </c>
      <c r="V12" s="457" t="str">
        <f>IFERROR(VLOOKUP($B12,①申込書!$A$11:$AV$70,39,0),"")</f>
        <v/>
      </c>
      <c r="W12" s="461" t="str">
        <f>IF(V12="","",VLOOKUP(V12,全集約!$CD$4:$CE$44,2,0))</f>
        <v/>
      </c>
      <c r="X12" s="457" t="str">
        <f>IFERROR(VLOOKUP($B12,①申込書!$A$11:$AV$70,34,0),"")</f>
        <v/>
      </c>
      <c r="Y12" s="462" t="str">
        <f>IFERROR(VLOOKUP($B12,①申込書!$A$11:$AV$70,35,0),"")</f>
        <v/>
      </c>
      <c r="Z12" s="457" t="str">
        <f>IFERROR(VLOOKUP($B12,①申込書!$A$11:$AV$70,40,0),"")</f>
        <v/>
      </c>
      <c r="AA12" s="461" t="str">
        <f>IF(Z12="","",VLOOKUP(Z12,全集約!$CD$4:$CE$44,2,0))</f>
        <v/>
      </c>
      <c r="AB12" s="463" t="str">
        <f>IF($AA12=8,①申込書!$X$57,IF($AA12=19,①申込書!$X$58,""))</f>
        <v/>
      </c>
      <c r="AD12" s="467"/>
      <c r="AJ12" s="471"/>
      <c r="AK12" s="471"/>
      <c r="AL12" s="471"/>
      <c r="AM12" s="471"/>
      <c r="AN12" s="471"/>
      <c r="AO12" s="471"/>
      <c r="AP12" s="471"/>
      <c r="AQ12" s="471"/>
      <c r="BD12" s="468"/>
      <c r="CC12" s="71"/>
      <c r="CD12" s="68" t="s">
        <v>1034</v>
      </c>
      <c r="CE12" s="68">
        <v>9</v>
      </c>
      <c r="CF12" s="68"/>
      <c r="CH12" s="66" t="s">
        <v>127</v>
      </c>
      <c r="CI12" s="66">
        <v>55</v>
      </c>
      <c r="CM12" s="65" t="s">
        <v>130</v>
      </c>
      <c r="CO12" s="54">
        <v>1</v>
      </c>
      <c r="CP12" s="54" t="s">
        <v>117</v>
      </c>
      <c r="CQ12" s="54" t="s">
        <v>117</v>
      </c>
      <c r="CR12" s="54" t="s">
        <v>296</v>
      </c>
      <c r="CS12" s="54">
        <v>107</v>
      </c>
    </row>
    <row r="13" spans="1:100" ht="13.5" x14ac:dyDescent="0.15">
      <c r="A13" s="148"/>
      <c r="B13" s="62">
        <v>10</v>
      </c>
      <c r="C13" s="457" t="str">
        <f t="shared" si="0"/>
        <v/>
      </c>
      <c r="D13" s="457" t="str">
        <f>IF($G13="","",①申込書!$B$5)</f>
        <v/>
      </c>
      <c r="E13" s="458"/>
      <c r="F13" s="457"/>
      <c r="G13" s="457" t="str">
        <f>IFERROR(VLOOKUP($B13,①申込書!$A$11:$AV$70,37,0),"")</f>
        <v/>
      </c>
      <c r="H13" s="457" t="str">
        <f>IFERROR(VLOOKUP($B13,①申込書!$A$11:$AV$70,5,0)&amp;" "&amp;VLOOKUP($B13,①申込書!$A$11:$AV$70,6,0),"")</f>
        <v/>
      </c>
      <c r="I13" s="459"/>
      <c r="J13" s="459"/>
      <c r="K13" s="459"/>
      <c r="L13" s="457" t="str">
        <f t="shared" si="1"/>
        <v/>
      </c>
      <c r="M13" s="457" t="str">
        <f t="shared" si="2"/>
        <v/>
      </c>
      <c r="N13" s="457" t="str">
        <f>IFERROR(VLOOKUP($B13,①申込書!$A$11:$AV$70,7,0),"")</f>
        <v/>
      </c>
      <c r="O13" s="457" t="str">
        <f>IFERROR(VLOOKUP($B13,①申込書!$A$11:$AV$70,13,0),"")</f>
        <v/>
      </c>
      <c r="P13" s="460"/>
      <c r="Q13" s="461" t="str">
        <f>IF($G13="","",①申込書!$D$7)</f>
        <v/>
      </c>
      <c r="R13" s="457" t="str">
        <f>IFERROR(VLOOKUP($B13,①申込書!$A$11:$AV$70,38,0),"")</f>
        <v/>
      </c>
      <c r="S13" s="461" t="str">
        <f>IF(R13="","",VLOOKUP(R13,全集約!$CD$4:$CE$44,2,0))</f>
        <v/>
      </c>
      <c r="T13" s="457" t="str">
        <f>IFERROR(VLOOKUP($B13,①申込書!$A$11:$AV$70,24,0),"")</f>
        <v/>
      </c>
      <c r="U13" s="462" t="str">
        <f>IFERROR(VLOOKUP($B13,①申込書!$A$11:$AV$70,25,0),"")</f>
        <v/>
      </c>
      <c r="V13" s="457" t="str">
        <f>IFERROR(VLOOKUP($B13,①申込書!$A$11:$AV$70,39,0),"")</f>
        <v/>
      </c>
      <c r="W13" s="461" t="str">
        <f>IF(V13="","",VLOOKUP(V13,全集約!$CD$4:$CE$44,2,0))</f>
        <v/>
      </c>
      <c r="X13" s="457" t="str">
        <f>IFERROR(VLOOKUP($B13,①申込書!$A$11:$AV$70,34,0),"")</f>
        <v/>
      </c>
      <c r="Y13" s="462" t="str">
        <f>IFERROR(VLOOKUP($B13,①申込書!$A$11:$AV$70,35,0),"")</f>
        <v/>
      </c>
      <c r="Z13" s="457" t="str">
        <f>IFERROR(VLOOKUP($B13,①申込書!$A$11:$AV$70,40,0),"")</f>
        <v/>
      </c>
      <c r="AA13" s="461" t="str">
        <f>IF(Z13="","",VLOOKUP(Z13,全集約!$CD$4:$CE$44,2,0))</f>
        <v/>
      </c>
      <c r="AB13" s="463" t="str">
        <f>IF($AA13=8,①申込書!$X$57,IF($AA13=19,①申込書!$X$58,""))</f>
        <v/>
      </c>
      <c r="AD13" s="467"/>
      <c r="BD13" s="468"/>
      <c r="CC13" s="71"/>
      <c r="CD13" s="68" t="s">
        <v>1035</v>
      </c>
      <c r="CE13" s="68">
        <v>10</v>
      </c>
      <c r="CF13" s="68"/>
      <c r="CH13" s="66" t="s">
        <v>129</v>
      </c>
      <c r="CI13" s="66">
        <v>56</v>
      </c>
      <c r="CM13" s="65" t="s">
        <v>132</v>
      </c>
      <c r="CO13" s="54">
        <v>1</v>
      </c>
      <c r="CP13" s="54" t="s">
        <v>117</v>
      </c>
      <c r="CQ13" s="54" t="s">
        <v>117</v>
      </c>
      <c r="CR13" s="54" t="s">
        <v>297</v>
      </c>
      <c r="CS13" s="54">
        <v>108</v>
      </c>
    </row>
    <row r="14" spans="1:100" ht="13.5" x14ac:dyDescent="0.15">
      <c r="A14" s="148"/>
      <c r="B14" s="62">
        <v>11</v>
      </c>
      <c r="C14" s="457" t="str">
        <f t="shared" si="0"/>
        <v/>
      </c>
      <c r="D14" s="457" t="str">
        <f>IF($G14="","",①申込書!$B$5)</f>
        <v/>
      </c>
      <c r="E14" s="458"/>
      <c r="F14" s="457"/>
      <c r="G14" s="457" t="str">
        <f>IFERROR(VLOOKUP($B14,①申込書!$A$11:$AV$70,37,0),"")</f>
        <v/>
      </c>
      <c r="H14" s="457" t="str">
        <f>IFERROR(VLOOKUP($B14,①申込書!$A$11:$AV$70,5,0)&amp;" "&amp;VLOOKUP($B14,①申込書!$A$11:$AV$70,6,0),"")</f>
        <v/>
      </c>
      <c r="I14" s="459"/>
      <c r="J14" s="459"/>
      <c r="K14" s="459"/>
      <c r="L14" s="457" t="str">
        <f t="shared" si="1"/>
        <v/>
      </c>
      <c r="M14" s="457" t="str">
        <f t="shared" si="2"/>
        <v/>
      </c>
      <c r="N14" s="457" t="str">
        <f>IFERROR(VLOOKUP($B14,①申込書!$A$11:$AV$70,7,0),"")</f>
        <v/>
      </c>
      <c r="O14" s="457" t="str">
        <f>IFERROR(VLOOKUP($B14,①申込書!$A$11:$AV$70,13,0),"")</f>
        <v/>
      </c>
      <c r="P14" s="460"/>
      <c r="Q14" s="461" t="str">
        <f>IF($G14="","",①申込書!$D$7)</f>
        <v/>
      </c>
      <c r="R14" s="457" t="str">
        <f>IFERROR(VLOOKUP($B14,①申込書!$A$11:$AV$70,38,0),"")</f>
        <v/>
      </c>
      <c r="S14" s="461" t="str">
        <f>IF(R14="","",VLOOKUP(R14,全集約!$CD$4:$CE$44,2,0))</f>
        <v/>
      </c>
      <c r="T14" s="457" t="str">
        <f>IFERROR(VLOOKUP($B14,①申込書!$A$11:$AV$70,24,0),"")</f>
        <v/>
      </c>
      <c r="U14" s="462" t="str">
        <f>IFERROR(VLOOKUP($B14,①申込書!$A$11:$AV$70,25,0),"")</f>
        <v/>
      </c>
      <c r="V14" s="457" t="str">
        <f>IFERROR(VLOOKUP($B14,①申込書!$A$11:$AV$70,39,0),"")</f>
        <v/>
      </c>
      <c r="W14" s="461" t="str">
        <f>IF(V14="","",VLOOKUP(V14,全集約!$CD$4:$CE$44,2,0))</f>
        <v/>
      </c>
      <c r="X14" s="457" t="str">
        <f>IFERROR(VLOOKUP($B14,①申込書!$A$11:$AV$70,34,0),"")</f>
        <v/>
      </c>
      <c r="Y14" s="462" t="str">
        <f>IFERROR(VLOOKUP($B14,①申込書!$A$11:$AV$70,35,0),"")</f>
        <v/>
      </c>
      <c r="Z14" s="457" t="str">
        <f>IFERROR(VLOOKUP($B14,①申込書!$A$11:$AV$70,40,0),"")</f>
        <v/>
      </c>
      <c r="AA14" s="461" t="str">
        <f>IF(Z14="","",VLOOKUP(Z14,全集約!$CD$4:$CE$44,2,0))</f>
        <v/>
      </c>
      <c r="AB14" s="463" t="str">
        <f>IF($AA14=8,①申込書!$X$57,IF($AA14=19,①申込書!$X$58,""))</f>
        <v/>
      </c>
      <c r="AD14" s="467"/>
      <c r="BD14" s="468"/>
      <c r="CC14" s="71"/>
      <c r="CD14" s="68" t="s">
        <v>1036</v>
      </c>
      <c r="CE14" s="68">
        <v>11</v>
      </c>
      <c r="CF14" s="68"/>
      <c r="CH14" s="66" t="s">
        <v>131</v>
      </c>
      <c r="CI14" s="66">
        <v>57</v>
      </c>
      <c r="CO14" s="54">
        <v>1</v>
      </c>
      <c r="CP14" s="54" t="s">
        <v>117</v>
      </c>
      <c r="CQ14" s="54" t="s">
        <v>117</v>
      </c>
      <c r="CR14" s="54" t="s">
        <v>298</v>
      </c>
      <c r="CS14" s="54">
        <v>109</v>
      </c>
    </row>
    <row r="15" spans="1:100" ht="13.5" x14ac:dyDescent="0.15">
      <c r="A15" s="148"/>
      <c r="B15" s="62">
        <v>12</v>
      </c>
      <c r="C15" s="457" t="str">
        <f t="shared" si="0"/>
        <v/>
      </c>
      <c r="D15" s="457" t="str">
        <f>IF($G15="","",①申込書!$B$5)</f>
        <v/>
      </c>
      <c r="E15" s="458"/>
      <c r="F15" s="457"/>
      <c r="G15" s="457" t="str">
        <f>IFERROR(VLOOKUP($B15,①申込書!$A$11:$AV$70,37,0),"")</f>
        <v/>
      </c>
      <c r="H15" s="457" t="str">
        <f>IFERROR(VLOOKUP($B15,①申込書!$A$11:$AV$70,5,0)&amp;" "&amp;VLOOKUP($B15,①申込書!$A$11:$AV$70,6,0),"")</f>
        <v/>
      </c>
      <c r="I15" s="459"/>
      <c r="J15" s="459"/>
      <c r="K15" s="459"/>
      <c r="L15" s="457" t="str">
        <f t="shared" si="1"/>
        <v/>
      </c>
      <c r="M15" s="457" t="str">
        <f t="shared" si="2"/>
        <v/>
      </c>
      <c r="N15" s="457" t="str">
        <f>IFERROR(VLOOKUP($B15,①申込書!$A$11:$AV$70,7,0),"")</f>
        <v/>
      </c>
      <c r="O15" s="457" t="str">
        <f>IFERROR(VLOOKUP($B15,①申込書!$A$11:$AV$70,13,0),"")</f>
        <v/>
      </c>
      <c r="P15" s="460"/>
      <c r="Q15" s="461" t="str">
        <f>IF($G15="","",①申込書!$D$7)</f>
        <v/>
      </c>
      <c r="R15" s="457" t="str">
        <f>IFERROR(VLOOKUP($B15,①申込書!$A$11:$AV$70,38,0),"")</f>
        <v/>
      </c>
      <c r="S15" s="461" t="str">
        <f>IF(R15="","",VLOOKUP(R15,全集約!$CD$4:$CE$44,2,0))</f>
        <v/>
      </c>
      <c r="T15" s="457" t="str">
        <f>IFERROR(VLOOKUP($B15,①申込書!$A$11:$AV$70,24,0),"")</f>
        <v/>
      </c>
      <c r="U15" s="462" t="str">
        <f>IFERROR(VLOOKUP($B15,①申込書!$A$11:$AV$70,25,0),"")</f>
        <v/>
      </c>
      <c r="V15" s="457" t="str">
        <f>IFERROR(VLOOKUP($B15,①申込書!$A$11:$AV$70,39,0),"")</f>
        <v/>
      </c>
      <c r="W15" s="461" t="str">
        <f>IF(V15="","",VLOOKUP(V15,全集約!$CD$4:$CE$44,2,0))</f>
        <v/>
      </c>
      <c r="X15" s="457" t="str">
        <f>IFERROR(VLOOKUP($B15,①申込書!$A$11:$AV$70,34,0),"")</f>
        <v/>
      </c>
      <c r="Y15" s="462" t="str">
        <f>IFERROR(VLOOKUP($B15,①申込書!$A$11:$AV$70,35,0),"")</f>
        <v/>
      </c>
      <c r="Z15" s="457" t="str">
        <f>IFERROR(VLOOKUP($B15,①申込書!$A$11:$AV$70,40,0),"")</f>
        <v/>
      </c>
      <c r="AA15" s="461" t="str">
        <f>IF(Z15="","",VLOOKUP(Z15,全集約!$CD$4:$CE$44,2,0))</f>
        <v/>
      </c>
      <c r="AB15" s="463" t="str">
        <f>IF($AA15=8,①申込書!$X$57,IF($AA15=19,①申込書!$X$58,""))</f>
        <v/>
      </c>
      <c r="AD15" s="467"/>
      <c r="BD15" s="468"/>
      <c r="CC15" s="71"/>
      <c r="CD15" s="68" t="s">
        <v>1037</v>
      </c>
      <c r="CE15" s="68">
        <v>12</v>
      </c>
      <c r="CF15" s="68"/>
      <c r="CH15" s="66" t="s">
        <v>133</v>
      </c>
      <c r="CI15" s="66">
        <v>58</v>
      </c>
      <c r="CO15" s="54">
        <v>1</v>
      </c>
      <c r="CP15" s="54" t="s">
        <v>117</v>
      </c>
      <c r="CQ15" s="54" t="s">
        <v>117</v>
      </c>
      <c r="CR15" s="54" t="s">
        <v>299</v>
      </c>
      <c r="CS15" s="54">
        <v>110</v>
      </c>
    </row>
    <row r="16" spans="1:100" ht="13.5" x14ac:dyDescent="0.15">
      <c r="A16" s="148"/>
      <c r="B16" s="62">
        <v>13</v>
      </c>
      <c r="C16" s="457" t="str">
        <f t="shared" si="0"/>
        <v/>
      </c>
      <c r="D16" s="457" t="str">
        <f>IF($G16="","",①申込書!$B$5)</f>
        <v/>
      </c>
      <c r="E16" s="458"/>
      <c r="F16" s="457"/>
      <c r="G16" s="457" t="str">
        <f>IFERROR(VLOOKUP($B16,①申込書!$A$11:$AV$70,37,0),"")</f>
        <v/>
      </c>
      <c r="H16" s="457" t="str">
        <f>IFERROR(VLOOKUP($B16,①申込書!$A$11:$AV$70,5,0)&amp;" "&amp;VLOOKUP($B16,①申込書!$A$11:$AV$70,6,0),"")</f>
        <v/>
      </c>
      <c r="I16" s="459"/>
      <c r="J16" s="459"/>
      <c r="K16" s="459"/>
      <c r="L16" s="457" t="str">
        <f t="shared" si="1"/>
        <v/>
      </c>
      <c r="M16" s="457" t="str">
        <f t="shared" si="2"/>
        <v/>
      </c>
      <c r="N16" s="457" t="str">
        <f>IFERROR(VLOOKUP($B16,①申込書!$A$11:$AV$70,7,0),"")</f>
        <v/>
      </c>
      <c r="O16" s="457" t="str">
        <f>IFERROR(VLOOKUP($B16,①申込書!$A$11:$AV$70,13,0),"")</f>
        <v/>
      </c>
      <c r="P16" s="460"/>
      <c r="Q16" s="461" t="str">
        <f>IF($G16="","",①申込書!$D$7)</f>
        <v/>
      </c>
      <c r="R16" s="457" t="str">
        <f>IFERROR(VLOOKUP($B16,①申込書!$A$11:$AV$70,38,0),"")</f>
        <v/>
      </c>
      <c r="S16" s="461" t="str">
        <f>IF(R16="","",VLOOKUP(R16,全集約!$CD$4:$CE$44,2,0))</f>
        <v/>
      </c>
      <c r="T16" s="457" t="str">
        <f>IFERROR(VLOOKUP($B16,①申込書!$A$11:$AV$70,24,0),"")</f>
        <v/>
      </c>
      <c r="U16" s="462" t="str">
        <f>IFERROR(VLOOKUP($B16,①申込書!$A$11:$AV$70,25,0),"")</f>
        <v/>
      </c>
      <c r="V16" s="457" t="str">
        <f>IFERROR(VLOOKUP($B16,①申込書!$A$11:$AV$70,39,0),"")</f>
        <v/>
      </c>
      <c r="W16" s="461" t="str">
        <f>IF(V16="","",VLOOKUP(V16,全集約!$CD$4:$CE$44,2,0))</f>
        <v/>
      </c>
      <c r="X16" s="457" t="str">
        <f>IFERROR(VLOOKUP($B16,①申込書!$A$11:$AV$70,34,0),"")</f>
        <v/>
      </c>
      <c r="Y16" s="462" t="str">
        <f>IFERROR(VLOOKUP($B16,①申込書!$A$11:$AV$70,35,0),"")</f>
        <v/>
      </c>
      <c r="Z16" s="457" t="str">
        <f>IFERROR(VLOOKUP($B16,①申込書!$A$11:$AV$70,40,0),"")</f>
        <v/>
      </c>
      <c r="AA16" s="461" t="str">
        <f>IF(Z16="","",VLOOKUP(Z16,全集約!$CD$4:$CE$44,2,0))</f>
        <v/>
      </c>
      <c r="AB16" s="463" t="str">
        <f>IF($AA16=8,①申込書!$X$57,IF($AA16=19,①申込書!$X$58,""))</f>
        <v/>
      </c>
      <c r="AD16" s="467"/>
      <c r="BD16" s="468"/>
      <c r="CC16" s="71"/>
      <c r="CD16" s="68" t="s">
        <v>1038</v>
      </c>
      <c r="CE16" s="68">
        <v>13</v>
      </c>
      <c r="CF16" s="68"/>
      <c r="CH16" s="66" t="s">
        <v>134</v>
      </c>
      <c r="CI16" s="66">
        <v>2</v>
      </c>
      <c r="CO16" s="54">
        <v>1</v>
      </c>
      <c r="CP16" s="54" t="s">
        <v>117</v>
      </c>
      <c r="CQ16" s="54" t="s">
        <v>117</v>
      </c>
      <c r="CR16" s="54" t="s">
        <v>300</v>
      </c>
      <c r="CS16" s="54">
        <v>111</v>
      </c>
    </row>
    <row r="17" spans="1:97" ht="13.5" x14ac:dyDescent="0.15">
      <c r="A17" s="148"/>
      <c r="B17" s="62">
        <v>14</v>
      </c>
      <c r="C17" s="457" t="str">
        <f t="shared" si="0"/>
        <v/>
      </c>
      <c r="D17" s="457" t="str">
        <f>IF($G17="","",①申込書!$B$5)</f>
        <v/>
      </c>
      <c r="E17" s="458"/>
      <c r="F17" s="457"/>
      <c r="G17" s="457" t="str">
        <f>IFERROR(VLOOKUP($B17,①申込書!$A$11:$AV$70,37,0),"")</f>
        <v/>
      </c>
      <c r="H17" s="457" t="str">
        <f>IFERROR(VLOOKUP($B17,①申込書!$A$11:$AV$70,5,0)&amp;" "&amp;VLOOKUP($B17,①申込書!$A$11:$AV$70,6,0),"")</f>
        <v/>
      </c>
      <c r="I17" s="459"/>
      <c r="J17" s="459"/>
      <c r="K17" s="459"/>
      <c r="L17" s="457" t="str">
        <f t="shared" si="1"/>
        <v/>
      </c>
      <c r="M17" s="457" t="str">
        <f t="shared" si="2"/>
        <v/>
      </c>
      <c r="N17" s="457" t="str">
        <f>IFERROR(VLOOKUP($B17,①申込書!$A$11:$AV$70,7,0),"")</f>
        <v/>
      </c>
      <c r="O17" s="457" t="str">
        <f>IFERROR(VLOOKUP($B17,①申込書!$A$11:$AV$70,13,0),"")</f>
        <v/>
      </c>
      <c r="P17" s="460"/>
      <c r="Q17" s="461" t="str">
        <f>IF($G17="","",①申込書!$D$7)</f>
        <v/>
      </c>
      <c r="R17" s="457" t="str">
        <f>IFERROR(VLOOKUP($B17,①申込書!$A$11:$AV$70,38,0),"")</f>
        <v/>
      </c>
      <c r="S17" s="461" t="str">
        <f>IF(R17="","",VLOOKUP(R17,全集約!$CD$4:$CE$44,2,0))</f>
        <v/>
      </c>
      <c r="T17" s="457" t="str">
        <f>IFERROR(VLOOKUP($B17,①申込書!$A$11:$AV$70,24,0),"")</f>
        <v/>
      </c>
      <c r="U17" s="462" t="str">
        <f>IFERROR(VLOOKUP($B17,①申込書!$A$11:$AV$70,25,0),"")</f>
        <v/>
      </c>
      <c r="V17" s="457" t="str">
        <f>IFERROR(VLOOKUP($B17,①申込書!$A$11:$AV$70,39,0),"")</f>
        <v/>
      </c>
      <c r="W17" s="461" t="str">
        <f>IF(V17="","",VLOOKUP(V17,全集約!$CD$4:$CE$44,2,0))</f>
        <v/>
      </c>
      <c r="X17" s="457" t="str">
        <f>IFERROR(VLOOKUP($B17,①申込書!$A$11:$AV$70,34,0),"")</f>
        <v/>
      </c>
      <c r="Y17" s="462" t="str">
        <f>IFERROR(VLOOKUP($B17,①申込書!$A$11:$AV$70,35,0),"")</f>
        <v/>
      </c>
      <c r="Z17" s="457" t="str">
        <f>IFERROR(VLOOKUP($B17,①申込書!$A$11:$AV$70,40,0),"")</f>
        <v/>
      </c>
      <c r="AA17" s="461" t="str">
        <f>IF(Z17="","",VLOOKUP(Z17,全集約!$CD$4:$CE$44,2,0))</f>
        <v/>
      </c>
      <c r="AB17" s="463" t="str">
        <f>IF($AA17=8,①申込書!$X$57,IF($AA17=19,①申込書!$X$58,""))</f>
        <v/>
      </c>
      <c r="AD17" s="467"/>
      <c r="BD17" s="468"/>
      <c r="CC17" s="71"/>
      <c r="CD17" s="69"/>
      <c r="CE17" s="68"/>
      <c r="CF17" s="68"/>
      <c r="CH17" s="66" t="s">
        <v>135</v>
      </c>
      <c r="CI17" s="66">
        <v>3</v>
      </c>
      <c r="CO17" s="54">
        <v>1</v>
      </c>
      <c r="CP17" s="54" t="s">
        <v>117</v>
      </c>
      <c r="CQ17" s="54" t="s">
        <v>117</v>
      </c>
      <c r="CR17" s="54" t="s">
        <v>301</v>
      </c>
      <c r="CS17" s="54">
        <v>112</v>
      </c>
    </row>
    <row r="18" spans="1:97" ht="13.5" x14ac:dyDescent="0.15">
      <c r="A18" s="148"/>
      <c r="B18" s="62">
        <v>15</v>
      </c>
      <c r="C18" s="457" t="str">
        <f t="shared" si="0"/>
        <v/>
      </c>
      <c r="D18" s="457" t="str">
        <f>IF($G18="","",①申込書!$B$5)</f>
        <v/>
      </c>
      <c r="E18" s="458"/>
      <c r="F18" s="457"/>
      <c r="G18" s="457" t="str">
        <f>IFERROR(VLOOKUP($B18,①申込書!$A$11:$AV$70,37,0),"")</f>
        <v/>
      </c>
      <c r="H18" s="457" t="str">
        <f>IFERROR(VLOOKUP($B18,①申込書!$A$11:$AV$70,5,0)&amp;" "&amp;VLOOKUP($B18,①申込書!$A$11:$AV$70,6,0),"")</f>
        <v/>
      </c>
      <c r="I18" s="459"/>
      <c r="J18" s="459"/>
      <c r="K18" s="459"/>
      <c r="L18" s="457" t="str">
        <f t="shared" si="1"/>
        <v/>
      </c>
      <c r="M18" s="457" t="str">
        <f t="shared" si="2"/>
        <v/>
      </c>
      <c r="N18" s="457" t="str">
        <f>IFERROR(VLOOKUP($B18,①申込書!$A$11:$AV$70,7,0),"")</f>
        <v/>
      </c>
      <c r="O18" s="457" t="str">
        <f>IFERROR(VLOOKUP($B18,①申込書!$A$11:$AV$70,13,0),"")</f>
        <v/>
      </c>
      <c r="P18" s="460"/>
      <c r="Q18" s="461" t="str">
        <f>IF($G18="","",①申込書!$D$7)</f>
        <v/>
      </c>
      <c r="R18" s="457" t="str">
        <f>IFERROR(VLOOKUP($B18,①申込書!$A$11:$AV$70,38,0),"")</f>
        <v/>
      </c>
      <c r="S18" s="461" t="str">
        <f>IF(R18="","",VLOOKUP(R18,全集約!$CD$4:$CE$44,2,0))</f>
        <v/>
      </c>
      <c r="T18" s="457" t="str">
        <f>IFERROR(VLOOKUP($B18,①申込書!$A$11:$AV$70,24,0),"")</f>
        <v/>
      </c>
      <c r="U18" s="462" t="str">
        <f>IFERROR(VLOOKUP($B18,①申込書!$A$11:$AV$70,25,0),"")</f>
        <v/>
      </c>
      <c r="V18" s="457" t="str">
        <f>IFERROR(VLOOKUP($B18,①申込書!$A$11:$AV$70,39,0),"")</f>
        <v/>
      </c>
      <c r="W18" s="461" t="str">
        <f>IF(V18="","",VLOOKUP(V18,全集約!$CD$4:$CE$44,2,0))</f>
        <v/>
      </c>
      <c r="X18" s="457" t="str">
        <f>IFERROR(VLOOKUP($B18,①申込書!$A$11:$AV$70,34,0),"")</f>
        <v/>
      </c>
      <c r="Y18" s="462" t="str">
        <f>IFERROR(VLOOKUP($B18,①申込書!$A$11:$AV$70,35,0),"")</f>
        <v/>
      </c>
      <c r="Z18" s="457" t="str">
        <f>IFERROR(VLOOKUP($B18,①申込書!$A$11:$AV$70,40,0),"")</f>
        <v/>
      </c>
      <c r="AA18" s="461" t="str">
        <f>IF(Z18="","",VLOOKUP(Z18,全集約!$CD$4:$CE$44,2,0))</f>
        <v/>
      </c>
      <c r="AB18" s="463" t="str">
        <f>IF($AA18=8,①申込書!$X$57,IF($AA18=19,①申込書!$X$58,""))</f>
        <v/>
      </c>
      <c r="AD18" s="467"/>
      <c r="BD18" s="468"/>
      <c r="CC18" s="71"/>
      <c r="CD18" s="69"/>
      <c r="CE18" s="68"/>
      <c r="CF18" s="68"/>
      <c r="CH18" s="66" t="s">
        <v>136</v>
      </c>
      <c r="CI18" s="66">
        <v>4</v>
      </c>
      <c r="CO18" s="54">
        <v>1</v>
      </c>
      <c r="CP18" s="54" t="s">
        <v>117</v>
      </c>
      <c r="CQ18" s="54" t="s">
        <v>117</v>
      </c>
      <c r="CR18" s="54" t="s">
        <v>302</v>
      </c>
      <c r="CS18" s="54">
        <v>113</v>
      </c>
    </row>
    <row r="19" spans="1:97" ht="13.5" x14ac:dyDescent="0.15">
      <c r="A19" s="148"/>
      <c r="B19" s="62">
        <v>16</v>
      </c>
      <c r="C19" s="457" t="str">
        <f t="shared" si="0"/>
        <v/>
      </c>
      <c r="D19" s="457" t="str">
        <f>IF($G19="","",①申込書!$B$5)</f>
        <v/>
      </c>
      <c r="E19" s="458"/>
      <c r="F19" s="457"/>
      <c r="G19" s="457" t="str">
        <f>IFERROR(VLOOKUP($B19,①申込書!$A$11:$AV$70,37,0),"")</f>
        <v/>
      </c>
      <c r="H19" s="457" t="str">
        <f>IFERROR(VLOOKUP($B19,①申込書!$A$11:$AV$70,5,0)&amp;" "&amp;VLOOKUP($B19,①申込書!$A$11:$AV$70,6,0),"")</f>
        <v/>
      </c>
      <c r="I19" s="459"/>
      <c r="J19" s="459"/>
      <c r="K19" s="459"/>
      <c r="L19" s="457" t="str">
        <f t="shared" si="1"/>
        <v/>
      </c>
      <c r="M19" s="457" t="str">
        <f t="shared" si="2"/>
        <v/>
      </c>
      <c r="N19" s="457" t="str">
        <f>IFERROR(VLOOKUP($B19,①申込書!$A$11:$AV$70,7,0),"")</f>
        <v/>
      </c>
      <c r="O19" s="457" t="str">
        <f>IFERROR(VLOOKUP($B19,①申込書!$A$11:$AV$70,13,0),"")</f>
        <v/>
      </c>
      <c r="P19" s="460"/>
      <c r="Q19" s="461" t="str">
        <f>IF($G19="","",①申込書!$D$7)</f>
        <v/>
      </c>
      <c r="R19" s="457" t="str">
        <f>IFERROR(VLOOKUP($B19,①申込書!$A$11:$AV$70,38,0),"")</f>
        <v/>
      </c>
      <c r="S19" s="461" t="str">
        <f>IF(R19="","",VLOOKUP(R19,全集約!$CD$4:$CE$44,2,0))</f>
        <v/>
      </c>
      <c r="T19" s="457" t="str">
        <f>IFERROR(VLOOKUP($B19,①申込書!$A$11:$AV$70,24,0),"")</f>
        <v/>
      </c>
      <c r="U19" s="462" t="str">
        <f>IFERROR(VLOOKUP($B19,①申込書!$A$11:$AV$70,25,0),"")</f>
        <v/>
      </c>
      <c r="V19" s="457" t="str">
        <f>IFERROR(VLOOKUP($B19,①申込書!$A$11:$AV$70,39,0),"")</f>
        <v/>
      </c>
      <c r="W19" s="461" t="str">
        <f>IF(V19="","",VLOOKUP(V19,全集約!$CD$4:$CE$44,2,0))</f>
        <v/>
      </c>
      <c r="X19" s="457" t="str">
        <f>IFERROR(VLOOKUP($B19,①申込書!$A$11:$AV$70,34,0),"")</f>
        <v/>
      </c>
      <c r="Y19" s="462" t="str">
        <f>IFERROR(VLOOKUP($B19,①申込書!$A$11:$AV$70,35,0),"")</f>
        <v/>
      </c>
      <c r="Z19" s="457" t="str">
        <f>IFERROR(VLOOKUP($B19,①申込書!$A$11:$AV$70,40,0),"")</f>
        <v/>
      </c>
      <c r="AA19" s="461" t="str">
        <f>IF(Z19="","",VLOOKUP(Z19,全集約!$CD$4:$CE$44,2,0))</f>
        <v/>
      </c>
      <c r="AB19" s="463" t="str">
        <f>IF($AA19=8,①申込書!$X$57,IF($AA19=19,①申込書!$X$58,""))</f>
        <v/>
      </c>
      <c r="AD19" s="467"/>
      <c r="BD19" s="468"/>
      <c r="CC19" s="71"/>
      <c r="CD19" s="69"/>
      <c r="CE19" s="68"/>
      <c r="CF19" s="68"/>
      <c r="CH19" s="66" t="s">
        <v>137</v>
      </c>
      <c r="CI19" s="66">
        <v>5</v>
      </c>
      <c r="CO19" s="54">
        <v>1</v>
      </c>
      <c r="CP19" s="54" t="s">
        <v>117</v>
      </c>
      <c r="CQ19" s="54" t="s">
        <v>117</v>
      </c>
      <c r="CR19" s="54" t="s">
        <v>303</v>
      </c>
      <c r="CS19" s="54">
        <v>114</v>
      </c>
    </row>
    <row r="20" spans="1:97" ht="13.5" x14ac:dyDescent="0.15">
      <c r="A20" s="148"/>
      <c r="B20" s="62">
        <v>17</v>
      </c>
      <c r="C20" s="457" t="str">
        <f t="shared" si="0"/>
        <v/>
      </c>
      <c r="D20" s="457" t="str">
        <f>IF($G20="","",①申込書!$B$5)</f>
        <v/>
      </c>
      <c r="E20" s="458"/>
      <c r="F20" s="457"/>
      <c r="G20" s="457" t="str">
        <f>IFERROR(VLOOKUP($B20,①申込書!$A$11:$AV$70,37,0),"")</f>
        <v/>
      </c>
      <c r="H20" s="457" t="str">
        <f>IFERROR(VLOOKUP($B20,①申込書!$A$11:$AV$70,5,0)&amp;" "&amp;VLOOKUP($B20,①申込書!$A$11:$AV$70,6,0),"")</f>
        <v/>
      </c>
      <c r="I20" s="459"/>
      <c r="J20" s="459"/>
      <c r="K20" s="459"/>
      <c r="L20" s="457" t="str">
        <f t="shared" si="1"/>
        <v/>
      </c>
      <c r="M20" s="457" t="str">
        <f t="shared" si="2"/>
        <v/>
      </c>
      <c r="N20" s="457" t="str">
        <f>IFERROR(VLOOKUP($B20,①申込書!$A$11:$AV$70,7,0),"")</f>
        <v/>
      </c>
      <c r="O20" s="457" t="str">
        <f>IFERROR(VLOOKUP($B20,①申込書!$A$11:$AV$70,13,0),"")</f>
        <v/>
      </c>
      <c r="P20" s="460"/>
      <c r="Q20" s="461" t="str">
        <f>IF($G20="","",①申込書!$D$7)</f>
        <v/>
      </c>
      <c r="R20" s="457" t="str">
        <f>IFERROR(VLOOKUP($B20,①申込書!$A$11:$AV$70,38,0),"")</f>
        <v/>
      </c>
      <c r="S20" s="461" t="str">
        <f>IF(R20="","",VLOOKUP(R20,全集約!$CD$4:$CE$44,2,0))</f>
        <v/>
      </c>
      <c r="T20" s="457" t="str">
        <f>IFERROR(VLOOKUP($B20,①申込書!$A$11:$AV$70,24,0),"")</f>
        <v/>
      </c>
      <c r="U20" s="462" t="str">
        <f>IFERROR(VLOOKUP($B20,①申込書!$A$11:$AV$70,25,0),"")</f>
        <v/>
      </c>
      <c r="V20" s="457" t="str">
        <f>IFERROR(VLOOKUP($B20,①申込書!$A$11:$AV$70,39,0),"")</f>
        <v/>
      </c>
      <c r="W20" s="461" t="str">
        <f>IF(V20="","",VLOOKUP(V20,全集約!$CD$4:$CE$44,2,0))</f>
        <v/>
      </c>
      <c r="X20" s="457" t="str">
        <f>IFERROR(VLOOKUP($B20,①申込書!$A$11:$AV$70,34,0),"")</f>
        <v/>
      </c>
      <c r="Y20" s="462" t="str">
        <f>IFERROR(VLOOKUP($B20,①申込書!$A$11:$AV$70,35,0),"")</f>
        <v/>
      </c>
      <c r="Z20" s="457" t="str">
        <f>IFERROR(VLOOKUP($B20,①申込書!$A$11:$AV$70,40,0),"")</f>
        <v/>
      </c>
      <c r="AA20" s="461" t="str">
        <f>IF(Z20="","",VLOOKUP(Z20,全集約!$CD$4:$CE$44,2,0))</f>
        <v/>
      </c>
      <c r="AB20" s="463" t="str">
        <f>IF($AA20=8,①申込書!$X$57,IF($AA20=19,①申込書!$X$58,""))</f>
        <v/>
      </c>
      <c r="AD20" s="467"/>
      <c r="BD20" s="468"/>
      <c r="CC20" s="71"/>
      <c r="CD20" s="69"/>
      <c r="CE20" s="68"/>
      <c r="CF20" s="68"/>
      <c r="CH20" s="66" t="s">
        <v>138</v>
      </c>
      <c r="CI20" s="66">
        <v>6</v>
      </c>
      <c r="CO20" s="54">
        <v>1</v>
      </c>
      <c r="CP20" s="54" t="s">
        <v>117</v>
      </c>
      <c r="CQ20" s="54" t="s">
        <v>117</v>
      </c>
      <c r="CR20" s="54" t="s">
        <v>304</v>
      </c>
      <c r="CS20" s="54">
        <v>115</v>
      </c>
    </row>
    <row r="21" spans="1:97" ht="13.5" x14ac:dyDescent="0.15">
      <c r="A21" s="148"/>
      <c r="B21" s="62">
        <v>18</v>
      </c>
      <c r="C21" s="457" t="str">
        <f t="shared" si="0"/>
        <v/>
      </c>
      <c r="D21" s="457" t="str">
        <f>IF($G21="","",①申込書!$B$5)</f>
        <v/>
      </c>
      <c r="E21" s="458"/>
      <c r="F21" s="457"/>
      <c r="G21" s="457" t="str">
        <f>IFERROR(VLOOKUP($B21,①申込書!$A$11:$AV$70,37,0),"")</f>
        <v/>
      </c>
      <c r="H21" s="457" t="str">
        <f>IFERROR(VLOOKUP($B21,①申込書!$A$11:$AV$70,5,0)&amp;" "&amp;VLOOKUP($B21,①申込書!$A$11:$AV$70,6,0),"")</f>
        <v/>
      </c>
      <c r="I21" s="459"/>
      <c r="J21" s="459"/>
      <c r="K21" s="459"/>
      <c r="L21" s="457" t="str">
        <f t="shared" si="1"/>
        <v/>
      </c>
      <c r="M21" s="457" t="str">
        <f t="shared" si="2"/>
        <v/>
      </c>
      <c r="N21" s="457" t="str">
        <f>IFERROR(VLOOKUP($B21,①申込書!$A$11:$AV$70,7,0),"")</f>
        <v/>
      </c>
      <c r="O21" s="457" t="str">
        <f>IFERROR(VLOOKUP($B21,①申込書!$A$11:$AV$70,13,0),"")</f>
        <v/>
      </c>
      <c r="P21" s="460"/>
      <c r="Q21" s="461" t="str">
        <f>IF($G21="","",①申込書!$D$7)</f>
        <v/>
      </c>
      <c r="R21" s="457" t="str">
        <f>IFERROR(VLOOKUP($B21,①申込書!$A$11:$AV$70,38,0),"")</f>
        <v/>
      </c>
      <c r="S21" s="461" t="str">
        <f>IF(R21="","",VLOOKUP(R21,全集約!$CD$4:$CE$44,2,0))</f>
        <v/>
      </c>
      <c r="T21" s="457" t="str">
        <f>IFERROR(VLOOKUP($B21,①申込書!$A$11:$AV$70,24,0),"")</f>
        <v/>
      </c>
      <c r="U21" s="462" t="str">
        <f>IFERROR(VLOOKUP($B21,①申込書!$A$11:$AV$70,25,0),"")</f>
        <v/>
      </c>
      <c r="V21" s="457" t="str">
        <f>IFERROR(VLOOKUP($B21,①申込書!$A$11:$AV$70,39,0),"")</f>
        <v/>
      </c>
      <c r="W21" s="461" t="str">
        <f>IF(V21="","",VLOOKUP(V21,全集約!$CD$4:$CE$44,2,0))</f>
        <v/>
      </c>
      <c r="X21" s="457" t="str">
        <f>IFERROR(VLOOKUP($B21,①申込書!$A$11:$AV$70,34,0),"")</f>
        <v/>
      </c>
      <c r="Y21" s="462" t="str">
        <f>IFERROR(VLOOKUP($B21,①申込書!$A$11:$AV$70,35,0),"")</f>
        <v/>
      </c>
      <c r="Z21" s="457" t="str">
        <f>IFERROR(VLOOKUP($B21,①申込書!$A$11:$AV$70,40,0),"")</f>
        <v/>
      </c>
      <c r="AA21" s="461" t="str">
        <f>IF(Z21="","",VLOOKUP(Z21,全集約!$CD$4:$CE$44,2,0))</f>
        <v/>
      </c>
      <c r="AB21" s="463" t="str">
        <f>IF($AA21=8,①申込書!$X$57,IF($AA21=19,①申込書!$X$58,""))</f>
        <v/>
      </c>
      <c r="AD21" s="467"/>
      <c r="BD21" s="468"/>
      <c r="CC21" s="71"/>
      <c r="CD21" s="69" t="s">
        <v>1039</v>
      </c>
      <c r="CE21" s="68">
        <v>14</v>
      </c>
      <c r="CF21" s="68"/>
      <c r="CH21" s="66" t="s">
        <v>139</v>
      </c>
      <c r="CI21" s="66">
        <v>7</v>
      </c>
      <c r="CO21" s="54">
        <v>1</v>
      </c>
      <c r="CP21" s="54" t="s">
        <v>117</v>
      </c>
      <c r="CQ21" s="54" t="s">
        <v>117</v>
      </c>
      <c r="CR21" s="54" t="s">
        <v>305</v>
      </c>
      <c r="CS21" s="54">
        <v>116</v>
      </c>
    </row>
    <row r="22" spans="1:97" ht="13.5" x14ac:dyDescent="0.15">
      <c r="A22" s="148"/>
      <c r="B22" s="62">
        <v>19</v>
      </c>
      <c r="C22" s="457" t="str">
        <f t="shared" si="0"/>
        <v/>
      </c>
      <c r="D22" s="457" t="str">
        <f>IF($G22="","",①申込書!$B$5)</f>
        <v/>
      </c>
      <c r="E22" s="458"/>
      <c r="F22" s="457"/>
      <c r="G22" s="457" t="str">
        <f>IFERROR(VLOOKUP($B22,①申込書!$A$11:$AV$70,37,0),"")</f>
        <v/>
      </c>
      <c r="H22" s="457" t="str">
        <f>IFERROR(VLOOKUP($B22,①申込書!$A$11:$AV$70,5,0)&amp;" "&amp;VLOOKUP($B22,①申込書!$A$11:$AV$70,6,0),"")</f>
        <v/>
      </c>
      <c r="I22" s="459"/>
      <c r="J22" s="459"/>
      <c r="K22" s="459"/>
      <c r="L22" s="457" t="str">
        <f t="shared" si="1"/>
        <v/>
      </c>
      <c r="M22" s="457" t="str">
        <f t="shared" si="2"/>
        <v/>
      </c>
      <c r="N22" s="457" t="str">
        <f>IFERROR(VLOOKUP($B22,①申込書!$A$11:$AV$70,7,0),"")</f>
        <v/>
      </c>
      <c r="O22" s="457" t="str">
        <f>IFERROR(VLOOKUP($B22,①申込書!$A$11:$AV$70,13,0),"")</f>
        <v/>
      </c>
      <c r="P22" s="460"/>
      <c r="Q22" s="461" t="str">
        <f>IF($G22="","",①申込書!$D$7)</f>
        <v/>
      </c>
      <c r="R22" s="457" t="str">
        <f>IFERROR(VLOOKUP($B22,①申込書!$A$11:$AV$70,38,0),"")</f>
        <v/>
      </c>
      <c r="S22" s="461" t="str">
        <f>IF(R22="","",VLOOKUP(R22,全集約!$CD$4:$CE$44,2,0))</f>
        <v/>
      </c>
      <c r="T22" s="457" t="str">
        <f>IFERROR(VLOOKUP($B22,①申込書!$A$11:$AV$70,24,0),"")</f>
        <v/>
      </c>
      <c r="U22" s="462" t="str">
        <f>IFERROR(VLOOKUP($B22,①申込書!$A$11:$AV$70,25,0),"")</f>
        <v/>
      </c>
      <c r="V22" s="457" t="str">
        <f>IFERROR(VLOOKUP($B22,①申込書!$A$11:$AV$70,39,0),"")</f>
        <v/>
      </c>
      <c r="W22" s="461" t="str">
        <f>IF(V22="","",VLOOKUP(V22,全集約!$CD$4:$CE$44,2,0))</f>
        <v/>
      </c>
      <c r="X22" s="457" t="str">
        <f>IFERROR(VLOOKUP($B22,①申込書!$A$11:$AV$70,34,0),"")</f>
        <v/>
      </c>
      <c r="Y22" s="462" t="str">
        <f>IFERROR(VLOOKUP($B22,①申込書!$A$11:$AV$70,35,0),"")</f>
        <v/>
      </c>
      <c r="Z22" s="457" t="str">
        <f>IFERROR(VLOOKUP($B22,①申込書!$A$11:$AV$70,40,0),"")</f>
        <v/>
      </c>
      <c r="AA22" s="461" t="str">
        <f>IF(Z22="","",VLOOKUP(Z22,全集約!$CD$4:$CE$44,2,0))</f>
        <v/>
      </c>
      <c r="AB22" s="463" t="str">
        <f>IF($AA22=8,①申込書!$X$57,IF($AA22=19,①申込書!$X$58,""))</f>
        <v/>
      </c>
      <c r="AD22" s="467"/>
      <c r="BD22" s="468"/>
      <c r="CC22" s="71"/>
      <c r="CD22" s="69" t="s">
        <v>1040</v>
      </c>
      <c r="CE22" s="68">
        <v>15</v>
      </c>
      <c r="CF22" s="68"/>
      <c r="CH22" s="66" t="s">
        <v>140</v>
      </c>
      <c r="CI22" s="66">
        <v>8</v>
      </c>
      <c r="CO22" s="54">
        <v>1</v>
      </c>
      <c r="CP22" s="54" t="s">
        <v>117</v>
      </c>
      <c r="CQ22" s="54" t="s">
        <v>117</v>
      </c>
      <c r="CR22" s="54" t="s">
        <v>306</v>
      </c>
      <c r="CS22" s="54">
        <v>117</v>
      </c>
    </row>
    <row r="23" spans="1:97" ht="13.5" x14ac:dyDescent="0.15">
      <c r="A23" s="148"/>
      <c r="B23" s="62">
        <v>20</v>
      </c>
      <c r="C23" s="457" t="str">
        <f t="shared" si="0"/>
        <v/>
      </c>
      <c r="D23" s="457" t="str">
        <f>IF($G23="","",①申込書!$B$5)</f>
        <v/>
      </c>
      <c r="E23" s="458"/>
      <c r="F23" s="457"/>
      <c r="G23" s="457" t="str">
        <f>IFERROR(VLOOKUP($B23,①申込書!$A$11:$AV$70,37,0),"")</f>
        <v/>
      </c>
      <c r="H23" s="457" t="str">
        <f>IFERROR(VLOOKUP($B23,①申込書!$A$11:$AV$70,5,0)&amp;" "&amp;VLOOKUP($B23,①申込書!$A$11:$AV$70,6,0),"")</f>
        <v/>
      </c>
      <c r="I23" s="459"/>
      <c r="J23" s="459"/>
      <c r="K23" s="459"/>
      <c r="L23" s="457" t="str">
        <f t="shared" si="1"/>
        <v/>
      </c>
      <c r="M23" s="457" t="str">
        <f t="shared" si="2"/>
        <v/>
      </c>
      <c r="N23" s="457" t="str">
        <f>IFERROR(VLOOKUP($B23,①申込書!$A$11:$AV$70,7,0),"")</f>
        <v/>
      </c>
      <c r="O23" s="457" t="str">
        <f>IFERROR(VLOOKUP($B23,①申込書!$A$11:$AV$70,13,0),"")</f>
        <v/>
      </c>
      <c r="P23" s="460"/>
      <c r="Q23" s="461" t="str">
        <f>IF($G23="","",①申込書!$D$7)</f>
        <v/>
      </c>
      <c r="R23" s="457" t="str">
        <f>IFERROR(VLOOKUP($B23,①申込書!$A$11:$AV$70,38,0),"")</f>
        <v/>
      </c>
      <c r="S23" s="461" t="str">
        <f>IF(R23="","",VLOOKUP(R23,全集約!$CD$4:$CE$44,2,0))</f>
        <v/>
      </c>
      <c r="T23" s="457" t="str">
        <f>IFERROR(VLOOKUP($B23,①申込書!$A$11:$AV$70,24,0),"")</f>
        <v/>
      </c>
      <c r="U23" s="462" t="str">
        <f>IFERROR(VLOOKUP($B23,①申込書!$A$11:$AV$70,25,0),"")</f>
        <v/>
      </c>
      <c r="V23" s="457" t="str">
        <f>IFERROR(VLOOKUP($B23,①申込書!$A$11:$AV$70,39,0),"")</f>
        <v/>
      </c>
      <c r="W23" s="461" t="str">
        <f>IF(V23="","",VLOOKUP(V23,全集約!$CD$4:$CE$44,2,0))</f>
        <v/>
      </c>
      <c r="X23" s="457" t="str">
        <f>IFERROR(VLOOKUP($B23,①申込書!$A$11:$AV$70,34,0),"")</f>
        <v/>
      </c>
      <c r="Y23" s="462" t="str">
        <f>IFERROR(VLOOKUP($B23,①申込書!$A$11:$AV$70,35,0),"")</f>
        <v/>
      </c>
      <c r="Z23" s="457" t="str">
        <f>IFERROR(VLOOKUP($B23,①申込書!$A$11:$AV$70,40,0),"")</f>
        <v/>
      </c>
      <c r="AA23" s="461" t="str">
        <f>IF(Z23="","",VLOOKUP(Z23,全集約!$CD$4:$CE$44,2,0))</f>
        <v/>
      </c>
      <c r="AB23" s="463" t="str">
        <f>IF($AA23=8,①申込書!$X$57,IF($AA23=19,①申込書!$X$58,""))</f>
        <v/>
      </c>
      <c r="AD23" s="467"/>
      <c r="BD23" s="468"/>
      <c r="CC23" s="71"/>
      <c r="CD23" s="69" t="s">
        <v>1041</v>
      </c>
      <c r="CE23" s="68">
        <v>16</v>
      </c>
      <c r="CF23" s="68"/>
      <c r="CH23" s="66" t="s">
        <v>141</v>
      </c>
      <c r="CI23" s="66">
        <v>9</v>
      </c>
      <c r="CO23" s="54">
        <v>1</v>
      </c>
      <c r="CP23" s="54" t="s">
        <v>117</v>
      </c>
      <c r="CQ23" s="54" t="s">
        <v>117</v>
      </c>
      <c r="CR23" s="54" t="s">
        <v>307</v>
      </c>
      <c r="CS23" s="54">
        <v>118</v>
      </c>
    </row>
    <row r="24" spans="1:97" ht="13.5" x14ac:dyDescent="0.15">
      <c r="A24" s="148"/>
      <c r="B24" s="62">
        <v>21</v>
      </c>
      <c r="C24" s="457" t="str">
        <f t="shared" si="0"/>
        <v/>
      </c>
      <c r="D24" s="457" t="str">
        <f>IF($G24="","",①申込書!$B$5)</f>
        <v/>
      </c>
      <c r="E24" s="458"/>
      <c r="F24" s="457"/>
      <c r="G24" s="457" t="str">
        <f>IFERROR(VLOOKUP($B24,①申込書!$A$11:$AV$70,37,0),"")</f>
        <v/>
      </c>
      <c r="H24" s="457" t="str">
        <f>IFERROR(VLOOKUP($B24,①申込書!$A$11:$AV$70,5,0)&amp;" "&amp;VLOOKUP($B24,①申込書!$A$11:$AV$70,6,0),"")</f>
        <v/>
      </c>
      <c r="I24" s="459"/>
      <c r="J24" s="459"/>
      <c r="K24" s="459"/>
      <c r="L24" s="457" t="str">
        <f t="shared" si="1"/>
        <v/>
      </c>
      <c r="M24" s="457" t="str">
        <f t="shared" si="2"/>
        <v/>
      </c>
      <c r="N24" s="457" t="str">
        <f>IFERROR(VLOOKUP($B24,①申込書!$A$11:$AV$70,7,0),"")</f>
        <v/>
      </c>
      <c r="O24" s="457" t="str">
        <f>IFERROR(VLOOKUP($B24,①申込書!$A$11:$AV$70,13,0),"")</f>
        <v/>
      </c>
      <c r="P24" s="460"/>
      <c r="Q24" s="461" t="str">
        <f>IF($G24="","",①申込書!$D$7)</f>
        <v/>
      </c>
      <c r="R24" s="457" t="str">
        <f>IFERROR(VLOOKUP($B24,①申込書!$A$11:$AV$70,38,0),"")</f>
        <v/>
      </c>
      <c r="S24" s="461" t="str">
        <f>IF(R24="","",VLOOKUP(R24,全集約!$CD$4:$CE$44,2,0))</f>
        <v/>
      </c>
      <c r="T24" s="457" t="str">
        <f>IFERROR(VLOOKUP($B24,①申込書!$A$11:$AV$70,24,0),"")</f>
        <v/>
      </c>
      <c r="U24" s="462" t="str">
        <f>IFERROR(VLOOKUP($B24,①申込書!$A$11:$AV$70,25,0),"")</f>
        <v/>
      </c>
      <c r="V24" s="457" t="str">
        <f>IFERROR(VLOOKUP($B24,①申込書!$A$11:$AV$70,39,0),"")</f>
        <v/>
      </c>
      <c r="W24" s="461" t="str">
        <f>IF(V24="","",VLOOKUP(V24,全集約!$CD$4:$CE$44,2,0))</f>
        <v/>
      </c>
      <c r="X24" s="457" t="str">
        <f>IFERROR(VLOOKUP($B24,①申込書!$A$11:$AV$70,34,0),"")</f>
        <v/>
      </c>
      <c r="Y24" s="462" t="str">
        <f>IFERROR(VLOOKUP($B24,①申込書!$A$11:$AV$70,35,0),"")</f>
        <v/>
      </c>
      <c r="Z24" s="457" t="str">
        <f>IFERROR(VLOOKUP($B24,①申込書!$A$11:$AV$70,40,0),"")</f>
        <v/>
      </c>
      <c r="AA24" s="461" t="str">
        <f>IF(Z24="","",VLOOKUP(Z24,全集約!$CD$4:$CE$44,2,0))</f>
        <v/>
      </c>
      <c r="AB24" s="463" t="str">
        <f>IF($AA24=8,①申込書!$X$57,IF($AA24=19,①申込書!$X$58,""))</f>
        <v/>
      </c>
      <c r="AD24" s="467"/>
      <c r="BD24" s="468"/>
      <c r="CC24" s="71"/>
      <c r="CD24" s="69" t="s">
        <v>1042</v>
      </c>
      <c r="CE24" s="68">
        <v>17</v>
      </c>
      <c r="CF24" s="68"/>
      <c r="CH24" s="66" t="s">
        <v>142</v>
      </c>
      <c r="CI24" s="66">
        <v>10</v>
      </c>
      <c r="CO24" s="54">
        <v>1</v>
      </c>
      <c r="CP24" s="54" t="s">
        <v>117</v>
      </c>
      <c r="CQ24" s="54" t="s">
        <v>117</v>
      </c>
      <c r="CR24" s="54" t="s">
        <v>308</v>
      </c>
      <c r="CS24" s="54">
        <v>119</v>
      </c>
    </row>
    <row r="25" spans="1:97" ht="13.5" x14ac:dyDescent="0.15">
      <c r="A25" s="148"/>
      <c r="B25" s="62">
        <v>22</v>
      </c>
      <c r="C25" s="457" t="str">
        <f t="shared" si="0"/>
        <v/>
      </c>
      <c r="D25" s="457" t="str">
        <f>IF($G25="","",①申込書!$B$5)</f>
        <v/>
      </c>
      <c r="E25" s="458"/>
      <c r="F25" s="457"/>
      <c r="G25" s="457" t="str">
        <f>IFERROR(VLOOKUP($B25,①申込書!$A$11:$AV$70,37,0),"")</f>
        <v/>
      </c>
      <c r="H25" s="457" t="str">
        <f>IFERROR(VLOOKUP($B25,①申込書!$A$11:$AV$70,5,0)&amp;" "&amp;VLOOKUP($B25,①申込書!$A$11:$AV$70,6,0),"")</f>
        <v/>
      </c>
      <c r="I25" s="459"/>
      <c r="J25" s="459"/>
      <c r="K25" s="459"/>
      <c r="L25" s="457" t="str">
        <f t="shared" si="1"/>
        <v/>
      </c>
      <c r="M25" s="457" t="str">
        <f t="shared" si="2"/>
        <v/>
      </c>
      <c r="N25" s="457" t="str">
        <f>IFERROR(VLOOKUP($B25,①申込書!$A$11:$AV$70,7,0),"")</f>
        <v/>
      </c>
      <c r="O25" s="457" t="str">
        <f>IFERROR(VLOOKUP($B25,①申込書!$A$11:$AV$70,13,0),"")</f>
        <v/>
      </c>
      <c r="P25" s="460"/>
      <c r="Q25" s="461" t="str">
        <f>IF($G25="","",①申込書!$D$7)</f>
        <v/>
      </c>
      <c r="R25" s="457" t="str">
        <f>IFERROR(VLOOKUP($B25,①申込書!$A$11:$AV$70,38,0),"")</f>
        <v/>
      </c>
      <c r="S25" s="461" t="str">
        <f>IF(R25="","",VLOOKUP(R25,全集約!$CD$4:$CE$44,2,0))</f>
        <v/>
      </c>
      <c r="T25" s="457" t="str">
        <f>IFERROR(VLOOKUP($B25,①申込書!$A$11:$AV$70,24,0),"")</f>
        <v/>
      </c>
      <c r="U25" s="462" t="str">
        <f>IFERROR(VLOOKUP($B25,①申込書!$A$11:$AV$70,25,0),"")</f>
        <v/>
      </c>
      <c r="V25" s="457" t="str">
        <f>IFERROR(VLOOKUP($B25,①申込書!$A$11:$AV$70,39,0),"")</f>
        <v/>
      </c>
      <c r="W25" s="461" t="str">
        <f>IF(V25="","",VLOOKUP(V25,全集約!$CD$4:$CE$44,2,0))</f>
        <v/>
      </c>
      <c r="X25" s="457" t="str">
        <f>IFERROR(VLOOKUP($B25,①申込書!$A$11:$AV$70,34,0),"")</f>
        <v/>
      </c>
      <c r="Y25" s="462" t="str">
        <f>IFERROR(VLOOKUP($B25,①申込書!$A$11:$AV$70,35,0),"")</f>
        <v/>
      </c>
      <c r="Z25" s="457" t="str">
        <f>IFERROR(VLOOKUP($B25,①申込書!$A$11:$AV$70,40,0),"")</f>
        <v/>
      </c>
      <c r="AA25" s="461" t="str">
        <f>IF(Z25="","",VLOOKUP(Z25,全集約!$CD$4:$CE$44,2,0))</f>
        <v/>
      </c>
      <c r="AB25" s="463" t="str">
        <f>IF($AA25=8,①申込書!$X$57,IF($AA25=19,①申込書!$X$58,""))</f>
        <v/>
      </c>
      <c r="AD25" s="467"/>
      <c r="BD25" s="468"/>
      <c r="CC25" s="71"/>
      <c r="CD25" s="69" t="s">
        <v>1043</v>
      </c>
      <c r="CE25" s="68">
        <v>18</v>
      </c>
      <c r="CF25" s="68"/>
      <c r="CH25" s="66" t="s">
        <v>143</v>
      </c>
      <c r="CI25" s="66">
        <v>11</v>
      </c>
      <c r="CO25" s="54">
        <v>1</v>
      </c>
      <c r="CP25" s="54" t="s">
        <v>117</v>
      </c>
      <c r="CQ25" s="54" t="s">
        <v>117</v>
      </c>
      <c r="CR25" s="54" t="s">
        <v>309</v>
      </c>
      <c r="CS25" s="54">
        <v>120</v>
      </c>
    </row>
    <row r="26" spans="1:97" ht="13.5" x14ac:dyDescent="0.15">
      <c r="A26" s="148"/>
      <c r="B26" s="62">
        <v>23</v>
      </c>
      <c r="C26" s="457" t="str">
        <f t="shared" si="0"/>
        <v/>
      </c>
      <c r="D26" s="457" t="str">
        <f>IF($G26="","",①申込書!$B$5)</f>
        <v/>
      </c>
      <c r="E26" s="458"/>
      <c r="F26" s="457"/>
      <c r="G26" s="457" t="str">
        <f>IFERROR(VLOOKUP($B26,①申込書!$A$11:$AV$70,37,0),"")</f>
        <v/>
      </c>
      <c r="H26" s="457" t="str">
        <f>IFERROR(VLOOKUP($B26,①申込書!$A$11:$AV$70,5,0)&amp;" "&amp;VLOOKUP($B26,①申込書!$A$11:$AV$70,6,0),"")</f>
        <v/>
      </c>
      <c r="I26" s="459"/>
      <c r="J26" s="459"/>
      <c r="K26" s="459"/>
      <c r="L26" s="457" t="str">
        <f t="shared" si="1"/>
        <v/>
      </c>
      <c r="M26" s="457" t="str">
        <f t="shared" si="2"/>
        <v/>
      </c>
      <c r="N26" s="457" t="str">
        <f>IFERROR(VLOOKUP($B26,①申込書!$A$11:$AV$70,7,0),"")</f>
        <v/>
      </c>
      <c r="O26" s="457" t="str">
        <f>IFERROR(VLOOKUP($B26,①申込書!$A$11:$AV$70,13,0),"")</f>
        <v/>
      </c>
      <c r="P26" s="460"/>
      <c r="Q26" s="461" t="str">
        <f>IF($G26="","",①申込書!$D$7)</f>
        <v/>
      </c>
      <c r="R26" s="457" t="str">
        <f>IFERROR(VLOOKUP($B26,①申込書!$A$11:$AV$70,38,0),"")</f>
        <v/>
      </c>
      <c r="S26" s="461" t="str">
        <f>IF(R26="","",VLOOKUP(R26,全集約!$CD$4:$CE$44,2,0))</f>
        <v/>
      </c>
      <c r="T26" s="457" t="str">
        <f>IFERROR(VLOOKUP($B26,①申込書!$A$11:$AV$70,24,0),"")</f>
        <v/>
      </c>
      <c r="U26" s="462" t="str">
        <f>IFERROR(VLOOKUP($B26,①申込書!$A$11:$AV$70,25,0),"")</f>
        <v/>
      </c>
      <c r="V26" s="457" t="str">
        <f>IFERROR(VLOOKUP($B26,①申込書!$A$11:$AV$70,39,0),"")</f>
        <v/>
      </c>
      <c r="W26" s="461" t="str">
        <f>IF(V26="","",VLOOKUP(V26,全集約!$CD$4:$CE$44,2,0))</f>
        <v/>
      </c>
      <c r="X26" s="457" t="str">
        <f>IFERROR(VLOOKUP($B26,①申込書!$A$11:$AV$70,34,0),"")</f>
        <v/>
      </c>
      <c r="Y26" s="462" t="str">
        <f>IFERROR(VLOOKUP($B26,①申込書!$A$11:$AV$70,35,0),"")</f>
        <v/>
      </c>
      <c r="Z26" s="457" t="str">
        <f>IFERROR(VLOOKUP($B26,①申込書!$A$11:$AV$70,40,0),"")</f>
        <v/>
      </c>
      <c r="AA26" s="461" t="str">
        <f>IF(Z26="","",VLOOKUP(Z26,全集約!$CD$4:$CE$44,2,0))</f>
        <v/>
      </c>
      <c r="AB26" s="463" t="str">
        <f>IF($AA26=8,①申込書!$X$57,IF($AA26=19,①申込書!$X$58,""))</f>
        <v/>
      </c>
      <c r="AD26" s="467"/>
      <c r="BD26" s="468"/>
      <c r="CC26" s="71"/>
      <c r="CD26" s="69" t="s">
        <v>1045</v>
      </c>
      <c r="CE26" s="68">
        <v>20</v>
      </c>
      <c r="CF26" s="68"/>
      <c r="CH26" s="66" t="s">
        <v>144</v>
      </c>
      <c r="CI26" s="66">
        <v>12</v>
      </c>
      <c r="CO26" s="54">
        <v>1</v>
      </c>
      <c r="CP26" s="54" t="s">
        <v>117</v>
      </c>
      <c r="CQ26" s="54" t="s">
        <v>117</v>
      </c>
      <c r="CR26" s="54" t="s">
        <v>310</v>
      </c>
      <c r="CS26" s="54">
        <v>121</v>
      </c>
    </row>
    <row r="27" spans="1:97" ht="13.5" x14ac:dyDescent="0.15">
      <c r="A27" s="148"/>
      <c r="B27" s="62">
        <v>24</v>
      </c>
      <c r="C27" s="457" t="str">
        <f t="shared" si="0"/>
        <v/>
      </c>
      <c r="D27" s="457" t="str">
        <f>IF($G27="","",①申込書!$B$5)</f>
        <v/>
      </c>
      <c r="E27" s="458"/>
      <c r="F27" s="457"/>
      <c r="G27" s="457" t="str">
        <f>IFERROR(VLOOKUP($B27,①申込書!$A$11:$AV$70,37,0),"")</f>
        <v/>
      </c>
      <c r="H27" s="457" t="str">
        <f>IFERROR(VLOOKUP($B27,①申込書!$A$11:$AV$70,5,0)&amp;" "&amp;VLOOKUP($B27,①申込書!$A$11:$AV$70,6,0),"")</f>
        <v/>
      </c>
      <c r="I27" s="459"/>
      <c r="J27" s="459"/>
      <c r="K27" s="459"/>
      <c r="L27" s="457" t="str">
        <f t="shared" si="1"/>
        <v/>
      </c>
      <c r="M27" s="457" t="str">
        <f t="shared" si="2"/>
        <v/>
      </c>
      <c r="N27" s="457" t="str">
        <f>IFERROR(VLOOKUP($B27,①申込書!$A$11:$AV$70,7,0),"")</f>
        <v/>
      </c>
      <c r="O27" s="457" t="str">
        <f>IFERROR(VLOOKUP($B27,①申込書!$A$11:$AV$70,13,0),"")</f>
        <v/>
      </c>
      <c r="P27" s="460"/>
      <c r="Q27" s="461" t="str">
        <f>IF($G27="","",①申込書!$D$7)</f>
        <v/>
      </c>
      <c r="R27" s="457" t="str">
        <f>IFERROR(VLOOKUP($B27,①申込書!$A$11:$AV$70,38,0),"")</f>
        <v/>
      </c>
      <c r="S27" s="461" t="str">
        <f>IF(R27="","",VLOOKUP(R27,全集約!$CD$4:$CE$44,2,0))</f>
        <v/>
      </c>
      <c r="T27" s="457" t="str">
        <f>IFERROR(VLOOKUP($B27,①申込書!$A$11:$AV$70,24,0),"")</f>
        <v/>
      </c>
      <c r="U27" s="462" t="str">
        <f>IFERROR(VLOOKUP($B27,①申込書!$A$11:$AV$70,25,0),"")</f>
        <v/>
      </c>
      <c r="V27" s="457" t="str">
        <f>IFERROR(VLOOKUP($B27,①申込書!$A$11:$AV$70,39,0),"")</f>
        <v/>
      </c>
      <c r="W27" s="461" t="str">
        <f>IF(V27="","",VLOOKUP(V27,全集約!$CD$4:$CE$44,2,0))</f>
        <v/>
      </c>
      <c r="X27" s="457" t="str">
        <f>IFERROR(VLOOKUP($B27,①申込書!$A$11:$AV$70,34,0),"")</f>
        <v/>
      </c>
      <c r="Y27" s="462" t="str">
        <f>IFERROR(VLOOKUP($B27,①申込書!$A$11:$AV$70,35,0),"")</f>
        <v/>
      </c>
      <c r="Z27" s="457" t="str">
        <f>IFERROR(VLOOKUP($B27,①申込書!$A$11:$AV$70,40,0),"")</f>
        <v/>
      </c>
      <c r="AA27" s="461" t="str">
        <f>IF(Z27="","",VLOOKUP(Z27,全集約!$CD$4:$CE$44,2,0))</f>
        <v/>
      </c>
      <c r="AB27" s="463" t="str">
        <f>IF($AA27=8,①申込書!$X$57,IF($AA27=19,①申込書!$X$58,""))</f>
        <v/>
      </c>
      <c r="AD27" s="467"/>
      <c r="BD27" s="468"/>
      <c r="CC27" s="71"/>
      <c r="CD27" s="69" t="s">
        <v>1046</v>
      </c>
      <c r="CE27" s="68">
        <v>21</v>
      </c>
      <c r="CF27" s="68"/>
      <c r="CH27" s="66" t="s">
        <v>145</v>
      </c>
      <c r="CI27" s="66">
        <v>13</v>
      </c>
      <c r="CO27" s="54">
        <v>1</v>
      </c>
      <c r="CP27" s="54" t="s">
        <v>117</v>
      </c>
      <c r="CQ27" s="54" t="s">
        <v>117</v>
      </c>
      <c r="CR27" s="54" t="s">
        <v>311</v>
      </c>
      <c r="CS27" s="54">
        <v>122</v>
      </c>
    </row>
    <row r="28" spans="1:97" ht="13.5" x14ac:dyDescent="0.15">
      <c r="A28" s="148"/>
      <c r="B28" s="62">
        <v>25</v>
      </c>
      <c r="C28" s="457" t="str">
        <f t="shared" si="0"/>
        <v/>
      </c>
      <c r="D28" s="457" t="str">
        <f>IF($G28="","",①申込書!$B$5)</f>
        <v/>
      </c>
      <c r="E28" s="458"/>
      <c r="F28" s="457"/>
      <c r="G28" s="457" t="str">
        <f>IFERROR(VLOOKUP($B28,①申込書!$A$11:$AV$70,37,0),"")</f>
        <v/>
      </c>
      <c r="H28" s="457" t="str">
        <f>IFERROR(VLOOKUP($B28,①申込書!$A$11:$AV$70,5,0)&amp;" "&amp;VLOOKUP($B28,①申込書!$A$11:$AV$70,6,0),"")</f>
        <v/>
      </c>
      <c r="I28" s="459"/>
      <c r="J28" s="459"/>
      <c r="K28" s="459"/>
      <c r="L28" s="457" t="str">
        <f t="shared" si="1"/>
        <v/>
      </c>
      <c r="M28" s="457" t="str">
        <f t="shared" si="2"/>
        <v/>
      </c>
      <c r="N28" s="457" t="str">
        <f>IFERROR(VLOOKUP($B28,①申込書!$A$11:$AV$70,7,0),"")</f>
        <v/>
      </c>
      <c r="O28" s="457" t="str">
        <f>IFERROR(VLOOKUP($B28,①申込書!$A$11:$AV$70,13,0),"")</f>
        <v/>
      </c>
      <c r="P28" s="460"/>
      <c r="Q28" s="461" t="str">
        <f>IF($G28="","",①申込書!$D$7)</f>
        <v/>
      </c>
      <c r="R28" s="457" t="str">
        <f>IFERROR(VLOOKUP($B28,①申込書!$A$11:$AV$70,38,0),"")</f>
        <v/>
      </c>
      <c r="S28" s="461" t="str">
        <f>IF(R28="","",VLOOKUP(R28,全集約!$CD$4:$CE$44,2,0))</f>
        <v/>
      </c>
      <c r="T28" s="457" t="str">
        <f>IFERROR(VLOOKUP($B28,①申込書!$A$11:$AV$70,24,0),"")</f>
        <v/>
      </c>
      <c r="U28" s="462" t="str">
        <f>IFERROR(VLOOKUP($B28,①申込書!$A$11:$AV$70,25,0),"")</f>
        <v/>
      </c>
      <c r="V28" s="457" t="str">
        <f>IFERROR(VLOOKUP($B28,①申込書!$A$11:$AV$70,39,0),"")</f>
        <v/>
      </c>
      <c r="W28" s="461" t="str">
        <f>IF(V28="","",VLOOKUP(V28,全集約!$CD$4:$CE$44,2,0))</f>
        <v/>
      </c>
      <c r="X28" s="457" t="str">
        <f>IFERROR(VLOOKUP($B28,①申込書!$A$11:$AV$70,34,0),"")</f>
        <v/>
      </c>
      <c r="Y28" s="462" t="str">
        <f>IFERROR(VLOOKUP($B28,①申込書!$A$11:$AV$70,35,0),"")</f>
        <v/>
      </c>
      <c r="Z28" s="457" t="str">
        <f>IFERROR(VLOOKUP($B28,①申込書!$A$11:$AV$70,40,0),"")</f>
        <v/>
      </c>
      <c r="AA28" s="461" t="str">
        <f>IF(Z28="","",VLOOKUP(Z28,全集約!$CD$4:$CE$44,2,0))</f>
        <v/>
      </c>
      <c r="AB28" s="463" t="str">
        <f>IF($AA28=8,①申込書!$X$57,IF($AA28=19,①申込書!$X$58,""))</f>
        <v/>
      </c>
      <c r="AD28" s="467"/>
      <c r="BD28" s="468"/>
      <c r="CC28" s="71"/>
      <c r="CD28" s="69" t="s">
        <v>1047</v>
      </c>
      <c r="CE28" s="68">
        <v>22</v>
      </c>
      <c r="CF28" s="68"/>
      <c r="CH28" s="66" t="s">
        <v>146</v>
      </c>
      <c r="CI28" s="66">
        <v>14</v>
      </c>
      <c r="CO28" s="54">
        <v>1</v>
      </c>
      <c r="CP28" s="54" t="s">
        <v>117</v>
      </c>
      <c r="CQ28" s="54" t="s">
        <v>117</v>
      </c>
      <c r="CR28" s="54" t="s">
        <v>312</v>
      </c>
      <c r="CS28" s="54">
        <v>123</v>
      </c>
    </row>
    <row r="29" spans="1:97" ht="13.5" x14ac:dyDescent="0.15">
      <c r="A29" s="148"/>
      <c r="B29" s="62">
        <v>26</v>
      </c>
      <c r="C29" s="457" t="str">
        <f t="shared" si="0"/>
        <v/>
      </c>
      <c r="D29" s="457" t="str">
        <f>IF($G29="","",①申込書!$B$5)</f>
        <v/>
      </c>
      <c r="E29" s="458"/>
      <c r="F29" s="457"/>
      <c r="G29" s="457" t="str">
        <f>IFERROR(VLOOKUP($B29,①申込書!$A$11:$AV$70,37,0),"")</f>
        <v/>
      </c>
      <c r="H29" s="457" t="str">
        <f>IFERROR(VLOOKUP($B29,①申込書!$A$11:$AV$70,5,0)&amp;" "&amp;VLOOKUP($B29,①申込書!$A$11:$AV$70,6,0),"")</f>
        <v/>
      </c>
      <c r="I29" s="459"/>
      <c r="J29" s="459"/>
      <c r="K29" s="459"/>
      <c r="L29" s="457" t="str">
        <f t="shared" si="1"/>
        <v/>
      </c>
      <c r="M29" s="457" t="str">
        <f t="shared" si="2"/>
        <v/>
      </c>
      <c r="N29" s="457" t="str">
        <f>IFERROR(VLOOKUP($B29,①申込書!$A$11:$AV$70,7,0),"")</f>
        <v/>
      </c>
      <c r="O29" s="457" t="str">
        <f>IFERROR(VLOOKUP($B29,①申込書!$A$11:$AV$70,13,0),"")</f>
        <v/>
      </c>
      <c r="P29" s="460"/>
      <c r="Q29" s="461" t="str">
        <f>IF($G29="","",①申込書!$D$7)</f>
        <v/>
      </c>
      <c r="R29" s="457" t="str">
        <f>IFERROR(VLOOKUP($B29,①申込書!$A$11:$AV$70,38,0),"")</f>
        <v/>
      </c>
      <c r="S29" s="461" t="str">
        <f>IF(R29="","",VLOOKUP(R29,全集約!$CD$4:$CE$44,2,0))</f>
        <v/>
      </c>
      <c r="T29" s="457" t="str">
        <f>IFERROR(VLOOKUP($B29,①申込書!$A$11:$AV$70,24,0),"")</f>
        <v/>
      </c>
      <c r="U29" s="462" t="str">
        <f>IFERROR(VLOOKUP($B29,①申込書!$A$11:$AV$70,25,0),"")</f>
        <v/>
      </c>
      <c r="V29" s="457" t="str">
        <f>IFERROR(VLOOKUP($B29,①申込書!$A$11:$AV$70,39,0),"")</f>
        <v/>
      </c>
      <c r="W29" s="461" t="str">
        <f>IF(V29="","",VLOOKUP(V29,全集約!$CD$4:$CE$44,2,0))</f>
        <v/>
      </c>
      <c r="X29" s="457" t="str">
        <f>IFERROR(VLOOKUP($B29,①申込書!$A$11:$AV$70,34,0),"")</f>
        <v/>
      </c>
      <c r="Y29" s="462" t="str">
        <f>IFERROR(VLOOKUP($B29,①申込書!$A$11:$AV$70,35,0),"")</f>
        <v/>
      </c>
      <c r="Z29" s="457" t="str">
        <f>IFERROR(VLOOKUP($B29,①申込書!$A$11:$AV$70,40,0),"")</f>
        <v/>
      </c>
      <c r="AA29" s="461" t="str">
        <f>IF(Z29="","",VLOOKUP(Z29,全集約!$CD$4:$CE$44,2,0))</f>
        <v/>
      </c>
      <c r="AB29" s="463" t="str">
        <f>IF($AA29=8,①申込書!$X$57,IF($AA29=19,①申込書!$X$58,""))</f>
        <v/>
      </c>
      <c r="AD29" s="467"/>
      <c r="BD29" s="468"/>
      <c r="CC29" s="71"/>
      <c r="CD29" s="69" t="s">
        <v>1048</v>
      </c>
      <c r="CE29" s="68">
        <v>23</v>
      </c>
      <c r="CF29" s="68"/>
      <c r="CH29" s="66" t="s">
        <v>147</v>
      </c>
      <c r="CI29" s="66">
        <v>15</v>
      </c>
      <c r="CO29" s="54">
        <v>1</v>
      </c>
      <c r="CP29" s="54" t="s">
        <v>117</v>
      </c>
      <c r="CQ29" s="54" t="s">
        <v>117</v>
      </c>
      <c r="CR29" s="54" t="s">
        <v>117</v>
      </c>
      <c r="CS29" s="54">
        <v>124</v>
      </c>
    </row>
    <row r="30" spans="1:97" ht="13.5" x14ac:dyDescent="0.15">
      <c r="A30" s="148"/>
      <c r="B30" s="62">
        <v>27</v>
      </c>
      <c r="C30" s="457" t="str">
        <f t="shared" si="0"/>
        <v/>
      </c>
      <c r="D30" s="457" t="str">
        <f>IF($G30="","",①申込書!$B$5)</f>
        <v/>
      </c>
      <c r="E30" s="458"/>
      <c r="F30" s="457"/>
      <c r="G30" s="457" t="str">
        <f>IFERROR(VLOOKUP($B30,①申込書!$A$11:$AV$70,37,0),"")</f>
        <v/>
      </c>
      <c r="H30" s="457" t="str">
        <f>IFERROR(VLOOKUP($B30,①申込書!$A$11:$AV$70,5,0)&amp;" "&amp;VLOOKUP($B30,①申込書!$A$11:$AV$70,6,0),"")</f>
        <v/>
      </c>
      <c r="I30" s="459"/>
      <c r="J30" s="459"/>
      <c r="K30" s="459"/>
      <c r="L30" s="457" t="str">
        <f t="shared" si="1"/>
        <v/>
      </c>
      <c r="M30" s="457" t="str">
        <f t="shared" si="2"/>
        <v/>
      </c>
      <c r="N30" s="457" t="str">
        <f>IFERROR(VLOOKUP($B30,①申込書!$A$11:$AV$70,7,0),"")</f>
        <v/>
      </c>
      <c r="O30" s="457" t="str">
        <f>IFERROR(VLOOKUP($B30,①申込書!$A$11:$AV$70,13,0),"")</f>
        <v/>
      </c>
      <c r="P30" s="460"/>
      <c r="Q30" s="461" t="str">
        <f>IF($G30="","",①申込書!$D$7)</f>
        <v/>
      </c>
      <c r="R30" s="457" t="str">
        <f>IFERROR(VLOOKUP($B30,①申込書!$A$11:$AV$70,38,0),"")</f>
        <v/>
      </c>
      <c r="S30" s="461" t="str">
        <f>IF(R30="","",VLOOKUP(R30,全集約!$CD$4:$CE$44,2,0))</f>
        <v/>
      </c>
      <c r="T30" s="457" t="str">
        <f>IFERROR(VLOOKUP($B30,①申込書!$A$11:$AV$70,24,0),"")</f>
        <v/>
      </c>
      <c r="U30" s="462" t="str">
        <f>IFERROR(VLOOKUP($B30,①申込書!$A$11:$AV$70,25,0),"")</f>
        <v/>
      </c>
      <c r="V30" s="457" t="str">
        <f>IFERROR(VLOOKUP($B30,①申込書!$A$11:$AV$70,39,0),"")</f>
        <v/>
      </c>
      <c r="W30" s="461" t="str">
        <f>IF(V30="","",VLOOKUP(V30,全集約!$CD$4:$CE$44,2,0))</f>
        <v/>
      </c>
      <c r="X30" s="457" t="str">
        <f>IFERROR(VLOOKUP($B30,①申込書!$A$11:$AV$70,34,0),"")</f>
        <v/>
      </c>
      <c r="Y30" s="462" t="str">
        <f>IFERROR(VLOOKUP($B30,①申込書!$A$11:$AV$70,35,0),"")</f>
        <v/>
      </c>
      <c r="Z30" s="457" t="str">
        <f>IFERROR(VLOOKUP($B30,①申込書!$A$11:$AV$70,40,0),"")</f>
        <v/>
      </c>
      <c r="AA30" s="461" t="str">
        <f>IF(Z30="","",VLOOKUP(Z30,全集約!$CD$4:$CE$44,2,0))</f>
        <v/>
      </c>
      <c r="AB30" s="463" t="str">
        <f>IF($AA30=8,①申込書!$X$57,IF($AA30=19,①申込書!$X$58,""))</f>
        <v/>
      </c>
      <c r="AD30" s="467"/>
      <c r="BD30" s="468"/>
      <c r="CC30" s="71"/>
      <c r="CD30" s="69"/>
      <c r="CE30" s="68"/>
      <c r="CF30" s="68"/>
      <c r="CH30" s="66" t="s">
        <v>148</v>
      </c>
      <c r="CI30" s="66">
        <v>16</v>
      </c>
      <c r="CO30" s="54">
        <v>1</v>
      </c>
      <c r="CP30" s="54" t="s">
        <v>117</v>
      </c>
      <c r="CQ30" s="54" t="s">
        <v>117</v>
      </c>
      <c r="CR30" s="54" t="s">
        <v>313</v>
      </c>
      <c r="CS30" s="54">
        <v>125</v>
      </c>
    </row>
    <row r="31" spans="1:97" ht="13.5" x14ac:dyDescent="0.15">
      <c r="A31" s="148"/>
      <c r="B31" s="62">
        <v>28</v>
      </c>
      <c r="C31" s="457" t="str">
        <f t="shared" si="0"/>
        <v/>
      </c>
      <c r="D31" s="457" t="str">
        <f>IF($G31="","",①申込書!$B$5)</f>
        <v/>
      </c>
      <c r="E31" s="458"/>
      <c r="F31" s="457"/>
      <c r="G31" s="457" t="str">
        <f>IFERROR(VLOOKUP($B31,①申込書!$A$11:$AV$70,37,0),"")</f>
        <v/>
      </c>
      <c r="H31" s="457" t="str">
        <f>IFERROR(VLOOKUP($B31,①申込書!$A$11:$AV$70,5,0)&amp;" "&amp;VLOOKUP($B31,①申込書!$A$11:$AV$70,6,0),"")</f>
        <v/>
      </c>
      <c r="I31" s="459"/>
      <c r="J31" s="459"/>
      <c r="K31" s="459"/>
      <c r="L31" s="457" t="str">
        <f t="shared" si="1"/>
        <v/>
      </c>
      <c r="M31" s="457" t="str">
        <f t="shared" si="2"/>
        <v/>
      </c>
      <c r="N31" s="457" t="str">
        <f>IFERROR(VLOOKUP($B31,①申込書!$A$11:$AV$70,7,0),"")</f>
        <v/>
      </c>
      <c r="O31" s="457" t="str">
        <f>IFERROR(VLOOKUP($B31,①申込書!$A$11:$AV$70,13,0),"")</f>
        <v/>
      </c>
      <c r="P31" s="460"/>
      <c r="Q31" s="461" t="str">
        <f>IF($G31="","",①申込書!$D$7)</f>
        <v/>
      </c>
      <c r="R31" s="457" t="str">
        <f>IFERROR(VLOOKUP($B31,①申込書!$A$11:$AV$70,38,0),"")</f>
        <v/>
      </c>
      <c r="S31" s="461" t="str">
        <f>IF(R31="","",VLOOKUP(R31,全集約!$CD$4:$CE$44,2,0))</f>
        <v/>
      </c>
      <c r="T31" s="457" t="str">
        <f>IFERROR(VLOOKUP($B31,①申込書!$A$11:$AV$70,24,0),"")</f>
        <v/>
      </c>
      <c r="U31" s="462" t="str">
        <f>IFERROR(VLOOKUP($B31,①申込書!$A$11:$AV$70,25,0),"")</f>
        <v/>
      </c>
      <c r="V31" s="457" t="str">
        <f>IFERROR(VLOOKUP($B31,①申込書!$A$11:$AV$70,39,0),"")</f>
        <v/>
      </c>
      <c r="W31" s="461" t="str">
        <f>IF(V31="","",VLOOKUP(V31,全集約!$CD$4:$CE$44,2,0))</f>
        <v/>
      </c>
      <c r="X31" s="457" t="str">
        <f>IFERROR(VLOOKUP($B31,①申込書!$A$11:$AV$70,34,0),"")</f>
        <v/>
      </c>
      <c r="Y31" s="462" t="str">
        <f>IFERROR(VLOOKUP($B31,①申込書!$A$11:$AV$70,35,0),"")</f>
        <v/>
      </c>
      <c r="Z31" s="457" t="str">
        <f>IFERROR(VLOOKUP($B31,①申込書!$A$11:$AV$70,40,0),"")</f>
        <v/>
      </c>
      <c r="AA31" s="461" t="str">
        <f>IF(Z31="","",VLOOKUP(Z31,全集約!$CD$4:$CE$44,2,0))</f>
        <v/>
      </c>
      <c r="AB31" s="463" t="str">
        <f>IF($AA31=8,①申込書!$X$57,IF($AA31=19,①申込書!$X$58,""))</f>
        <v/>
      </c>
      <c r="AD31" s="467"/>
      <c r="BD31" s="468"/>
      <c r="CC31" s="71"/>
      <c r="CD31" s="69"/>
      <c r="CE31" s="68"/>
      <c r="CF31" s="68"/>
      <c r="CH31" s="66" t="s">
        <v>149</v>
      </c>
      <c r="CI31" s="66">
        <v>17</v>
      </c>
      <c r="CO31" s="54">
        <v>1</v>
      </c>
      <c r="CP31" s="54" t="s">
        <v>117</v>
      </c>
      <c r="CQ31" s="54" t="s">
        <v>117</v>
      </c>
      <c r="CR31" s="54" t="s">
        <v>314</v>
      </c>
      <c r="CS31" s="54">
        <v>126</v>
      </c>
    </row>
    <row r="32" spans="1:97" ht="13.5" x14ac:dyDescent="0.15">
      <c r="A32" s="148"/>
      <c r="B32" s="62">
        <v>29</v>
      </c>
      <c r="C32" s="457" t="str">
        <f t="shared" si="0"/>
        <v/>
      </c>
      <c r="D32" s="457" t="str">
        <f>IF($G32="","",①申込書!$B$5)</f>
        <v/>
      </c>
      <c r="E32" s="458"/>
      <c r="F32" s="457"/>
      <c r="G32" s="457" t="str">
        <f>IFERROR(VLOOKUP($B32,①申込書!$A$11:$AV$70,37,0),"")</f>
        <v/>
      </c>
      <c r="H32" s="457" t="str">
        <f>IFERROR(VLOOKUP($B32,①申込書!$A$11:$AV$70,5,0)&amp;" "&amp;VLOOKUP($B32,①申込書!$A$11:$AV$70,6,0),"")</f>
        <v/>
      </c>
      <c r="I32" s="459"/>
      <c r="J32" s="459"/>
      <c r="K32" s="459"/>
      <c r="L32" s="457" t="str">
        <f t="shared" si="1"/>
        <v/>
      </c>
      <c r="M32" s="457" t="str">
        <f t="shared" si="2"/>
        <v/>
      </c>
      <c r="N32" s="457" t="str">
        <f>IFERROR(VLOOKUP($B32,①申込書!$A$11:$AV$70,7,0),"")</f>
        <v/>
      </c>
      <c r="O32" s="457" t="str">
        <f>IFERROR(VLOOKUP($B32,①申込書!$A$11:$AV$70,13,0),"")</f>
        <v/>
      </c>
      <c r="P32" s="460"/>
      <c r="Q32" s="461" t="str">
        <f>IF($G32="","",①申込書!$D$7)</f>
        <v/>
      </c>
      <c r="R32" s="457" t="str">
        <f>IFERROR(VLOOKUP($B32,①申込書!$A$11:$AV$70,38,0),"")</f>
        <v/>
      </c>
      <c r="S32" s="461" t="str">
        <f>IF(R32="","",VLOOKUP(R32,全集約!$CD$4:$CE$44,2,0))</f>
        <v/>
      </c>
      <c r="T32" s="457" t="str">
        <f>IFERROR(VLOOKUP($B32,①申込書!$A$11:$AV$70,24,0),"")</f>
        <v/>
      </c>
      <c r="U32" s="462" t="str">
        <f>IFERROR(VLOOKUP($B32,①申込書!$A$11:$AV$70,25,0),"")</f>
        <v/>
      </c>
      <c r="V32" s="457" t="str">
        <f>IFERROR(VLOOKUP($B32,①申込書!$A$11:$AV$70,39,0),"")</f>
        <v/>
      </c>
      <c r="W32" s="461" t="str">
        <f>IF(V32="","",VLOOKUP(V32,全集約!$CD$4:$CE$44,2,0))</f>
        <v/>
      </c>
      <c r="X32" s="457" t="str">
        <f>IFERROR(VLOOKUP($B32,①申込書!$A$11:$AV$70,34,0),"")</f>
        <v/>
      </c>
      <c r="Y32" s="462" t="str">
        <f>IFERROR(VLOOKUP($B32,①申込書!$A$11:$AV$70,35,0),"")</f>
        <v/>
      </c>
      <c r="Z32" s="457" t="str">
        <f>IFERROR(VLOOKUP($B32,①申込書!$A$11:$AV$70,40,0),"")</f>
        <v/>
      </c>
      <c r="AA32" s="461" t="str">
        <f>IF(Z32="","",VLOOKUP(Z32,全集約!$CD$4:$CE$44,2,0))</f>
        <v/>
      </c>
      <c r="AB32" s="463" t="str">
        <f>IF($AA32=8,①申込書!$X$57,IF($AA32=19,①申込書!$X$58,""))</f>
        <v/>
      </c>
      <c r="AD32" s="467"/>
      <c r="BD32" s="468"/>
      <c r="CC32" s="71"/>
      <c r="CD32" s="69"/>
      <c r="CE32" s="68"/>
      <c r="CF32" s="68"/>
      <c r="CH32" s="66" t="s">
        <v>150</v>
      </c>
      <c r="CI32" s="66">
        <v>18</v>
      </c>
      <c r="CO32" s="54">
        <v>1</v>
      </c>
      <c r="CP32" s="54" t="s">
        <v>117</v>
      </c>
      <c r="CQ32" s="54" t="s">
        <v>117</v>
      </c>
      <c r="CR32" s="54" t="s">
        <v>315</v>
      </c>
      <c r="CS32" s="54">
        <v>127</v>
      </c>
    </row>
    <row r="33" spans="1:97" ht="13.5" x14ac:dyDescent="0.15">
      <c r="A33" s="148"/>
      <c r="B33" s="62">
        <v>30</v>
      </c>
      <c r="C33" s="457" t="str">
        <f t="shared" si="0"/>
        <v/>
      </c>
      <c r="D33" s="457" t="str">
        <f>IF($G33="","",①申込書!$B$5)</f>
        <v/>
      </c>
      <c r="E33" s="458"/>
      <c r="F33" s="457"/>
      <c r="G33" s="457" t="str">
        <f>IFERROR(VLOOKUP($B33,①申込書!$A$11:$AV$70,37,0),"")</f>
        <v/>
      </c>
      <c r="H33" s="457" t="str">
        <f>IFERROR(VLOOKUP($B33,①申込書!$A$11:$AV$70,5,0)&amp;" "&amp;VLOOKUP($B33,①申込書!$A$11:$AV$70,6,0),"")</f>
        <v/>
      </c>
      <c r="I33" s="459"/>
      <c r="J33" s="459"/>
      <c r="K33" s="459"/>
      <c r="L33" s="457" t="str">
        <f t="shared" si="1"/>
        <v/>
      </c>
      <c r="M33" s="457" t="str">
        <f t="shared" si="2"/>
        <v/>
      </c>
      <c r="N33" s="457" t="str">
        <f>IFERROR(VLOOKUP($B33,①申込書!$A$11:$AV$70,7,0),"")</f>
        <v/>
      </c>
      <c r="O33" s="457" t="str">
        <f>IFERROR(VLOOKUP($B33,①申込書!$A$11:$AV$70,13,0),"")</f>
        <v/>
      </c>
      <c r="P33" s="460"/>
      <c r="Q33" s="461" t="str">
        <f>IF($G33="","",①申込書!$D$7)</f>
        <v/>
      </c>
      <c r="R33" s="457" t="str">
        <f>IFERROR(VLOOKUP($B33,①申込書!$A$11:$AV$70,38,0),"")</f>
        <v/>
      </c>
      <c r="S33" s="461" t="str">
        <f>IF(R33="","",VLOOKUP(R33,全集約!$CD$4:$CE$44,2,0))</f>
        <v/>
      </c>
      <c r="T33" s="457" t="str">
        <f>IFERROR(VLOOKUP($B33,①申込書!$A$11:$AV$70,24,0),"")</f>
        <v/>
      </c>
      <c r="U33" s="462" t="str">
        <f>IFERROR(VLOOKUP($B33,①申込書!$A$11:$AV$70,25,0),"")</f>
        <v/>
      </c>
      <c r="V33" s="457" t="str">
        <f>IFERROR(VLOOKUP($B33,①申込書!$A$11:$AV$70,39,0),"")</f>
        <v/>
      </c>
      <c r="W33" s="461" t="str">
        <f>IF(V33="","",VLOOKUP(V33,全集約!$CD$4:$CE$44,2,0))</f>
        <v/>
      </c>
      <c r="X33" s="457" t="str">
        <f>IFERROR(VLOOKUP($B33,①申込書!$A$11:$AV$70,34,0),"")</f>
        <v/>
      </c>
      <c r="Y33" s="462" t="str">
        <f>IFERROR(VLOOKUP($B33,①申込書!$A$11:$AV$70,35,0),"")</f>
        <v/>
      </c>
      <c r="Z33" s="457" t="str">
        <f>IFERROR(VLOOKUP($B33,①申込書!$A$11:$AV$70,40,0),"")</f>
        <v/>
      </c>
      <c r="AA33" s="461" t="str">
        <f>IF(Z33="","",VLOOKUP(Z33,全集約!$CD$4:$CE$44,2,0))</f>
        <v/>
      </c>
      <c r="AB33" s="463" t="str">
        <f>IF($AA33=8,①申込書!$X$57,IF($AA33=19,①申込書!$X$58,""))</f>
        <v/>
      </c>
      <c r="AD33" s="467"/>
      <c r="BD33" s="468"/>
      <c r="CC33" s="71"/>
      <c r="CD33" s="68"/>
      <c r="CE33" s="68"/>
      <c r="CF33" s="68"/>
      <c r="CH33" s="66" t="s">
        <v>151</v>
      </c>
      <c r="CI33" s="66">
        <v>19</v>
      </c>
      <c r="CO33" s="54">
        <v>1</v>
      </c>
      <c r="CP33" s="54" t="s">
        <v>117</v>
      </c>
      <c r="CQ33" s="54" t="s">
        <v>117</v>
      </c>
      <c r="CR33" s="54" t="s">
        <v>316</v>
      </c>
      <c r="CS33" s="54">
        <v>128</v>
      </c>
    </row>
    <row r="34" spans="1:97" ht="13.5" x14ac:dyDescent="0.15">
      <c r="A34" s="148"/>
      <c r="B34" s="62">
        <v>31</v>
      </c>
      <c r="C34" s="457" t="str">
        <f t="shared" si="0"/>
        <v/>
      </c>
      <c r="D34" s="457" t="str">
        <f>IF($G34="","",①申込書!$B$5)</f>
        <v/>
      </c>
      <c r="E34" s="458"/>
      <c r="F34" s="457"/>
      <c r="G34" s="457" t="str">
        <f>IFERROR(VLOOKUP($B34,①申込書!$A$11:$AV$70,37,0),"")</f>
        <v/>
      </c>
      <c r="H34" s="457" t="str">
        <f>IFERROR(VLOOKUP($B34,①申込書!$A$11:$AV$70,5,0)&amp;" "&amp;VLOOKUP($B34,①申込書!$A$11:$AV$70,6,0),"")</f>
        <v/>
      </c>
      <c r="I34" s="459"/>
      <c r="J34" s="459"/>
      <c r="K34" s="459"/>
      <c r="L34" s="457" t="str">
        <f t="shared" si="1"/>
        <v/>
      </c>
      <c r="M34" s="457" t="str">
        <f t="shared" si="2"/>
        <v/>
      </c>
      <c r="N34" s="457" t="str">
        <f>IFERROR(VLOOKUP($B34,①申込書!$A$11:$AV$70,7,0),"")</f>
        <v/>
      </c>
      <c r="O34" s="457" t="str">
        <f>IFERROR(VLOOKUP($B34,①申込書!$A$11:$AV$70,13,0),"")</f>
        <v/>
      </c>
      <c r="P34" s="460"/>
      <c r="Q34" s="461" t="str">
        <f>IF($G34="","",①申込書!$D$7)</f>
        <v/>
      </c>
      <c r="R34" s="457" t="str">
        <f>IFERROR(VLOOKUP($B34,①申込書!$A$11:$AV$70,38,0),"")</f>
        <v/>
      </c>
      <c r="S34" s="461" t="str">
        <f>IF(R34="","",VLOOKUP(R34,全集約!$CD$4:$CE$44,2,0))</f>
        <v/>
      </c>
      <c r="T34" s="457" t="str">
        <f>IFERROR(VLOOKUP($B34,①申込書!$A$11:$AV$70,24,0),"")</f>
        <v/>
      </c>
      <c r="U34" s="462" t="str">
        <f>IFERROR(VLOOKUP($B34,①申込書!$A$11:$AV$70,25,0),"")</f>
        <v/>
      </c>
      <c r="V34" s="457" t="str">
        <f>IFERROR(VLOOKUP($B34,①申込書!$A$11:$AV$70,39,0),"")</f>
        <v/>
      </c>
      <c r="W34" s="461" t="str">
        <f>IF(V34="","",VLOOKUP(V34,全集約!$CD$4:$CE$44,2,0))</f>
        <v/>
      </c>
      <c r="X34" s="457" t="str">
        <f>IFERROR(VLOOKUP($B34,①申込書!$A$11:$AV$70,34,0),"")</f>
        <v/>
      </c>
      <c r="Y34" s="462" t="str">
        <f>IFERROR(VLOOKUP($B34,①申込書!$A$11:$AV$70,35,0),"")</f>
        <v/>
      </c>
      <c r="Z34" s="457" t="str">
        <f>IFERROR(VLOOKUP($B34,①申込書!$A$11:$AV$70,40,0),"")</f>
        <v/>
      </c>
      <c r="AA34" s="461" t="str">
        <f>IF(Z34="","",VLOOKUP(Z34,全集約!$CD$4:$CE$44,2,0))</f>
        <v/>
      </c>
      <c r="AB34" s="463" t="str">
        <f>IF($AA34=8,①申込書!$X$57,IF($AA34=19,①申込書!$X$58,""))</f>
        <v/>
      </c>
      <c r="AD34" s="467"/>
      <c r="BD34" s="468"/>
      <c r="CC34" s="71"/>
      <c r="CD34" s="68" t="s">
        <v>1033</v>
      </c>
      <c r="CE34" s="68">
        <v>8</v>
      </c>
      <c r="CF34" s="68"/>
      <c r="CH34" s="66" t="s">
        <v>152</v>
      </c>
      <c r="CI34" s="66">
        <v>20</v>
      </c>
      <c r="CO34" s="54">
        <v>1</v>
      </c>
      <c r="CP34" s="54" t="s">
        <v>117</v>
      </c>
      <c r="CQ34" s="54" t="s">
        <v>117</v>
      </c>
      <c r="CR34" s="54" t="s">
        <v>317</v>
      </c>
      <c r="CS34" s="54">
        <v>129</v>
      </c>
    </row>
    <row r="35" spans="1:97" ht="13.5" x14ac:dyDescent="0.15">
      <c r="A35" s="148"/>
      <c r="B35" s="62">
        <v>32</v>
      </c>
      <c r="C35" s="457" t="str">
        <f t="shared" si="0"/>
        <v/>
      </c>
      <c r="D35" s="457" t="str">
        <f>IF($G35="","",①申込書!$B$5)</f>
        <v/>
      </c>
      <c r="E35" s="458"/>
      <c r="F35" s="457"/>
      <c r="G35" s="457" t="str">
        <f>IFERROR(VLOOKUP($B35,①申込書!$A$11:$AV$70,37,0),"")</f>
        <v/>
      </c>
      <c r="H35" s="457" t="str">
        <f>IFERROR(VLOOKUP($B35,①申込書!$A$11:$AV$70,5,0)&amp;" "&amp;VLOOKUP($B35,①申込書!$A$11:$AV$70,6,0),"")</f>
        <v/>
      </c>
      <c r="I35" s="459"/>
      <c r="J35" s="459"/>
      <c r="K35" s="459"/>
      <c r="L35" s="457" t="str">
        <f t="shared" si="1"/>
        <v/>
      </c>
      <c r="M35" s="457" t="str">
        <f t="shared" si="2"/>
        <v/>
      </c>
      <c r="N35" s="457" t="str">
        <f>IFERROR(VLOOKUP($B35,①申込書!$A$11:$AV$70,7,0),"")</f>
        <v/>
      </c>
      <c r="O35" s="457" t="str">
        <f>IFERROR(VLOOKUP($B35,①申込書!$A$11:$AV$70,13,0),"")</f>
        <v/>
      </c>
      <c r="P35" s="460"/>
      <c r="Q35" s="461" t="str">
        <f>IF($G35="","",①申込書!$D$7)</f>
        <v/>
      </c>
      <c r="R35" s="457" t="str">
        <f>IFERROR(VLOOKUP($B35,①申込書!$A$11:$AV$70,38,0),"")</f>
        <v/>
      </c>
      <c r="S35" s="461" t="str">
        <f>IF(R35="","",VLOOKUP(R35,全集約!$CD$4:$CE$44,2,0))</f>
        <v/>
      </c>
      <c r="T35" s="457" t="str">
        <f>IFERROR(VLOOKUP($B35,①申込書!$A$11:$AV$70,24,0),"")</f>
        <v/>
      </c>
      <c r="U35" s="462" t="str">
        <f>IFERROR(VLOOKUP($B35,①申込書!$A$11:$AV$70,25,0),"")</f>
        <v/>
      </c>
      <c r="V35" s="457" t="str">
        <f>IFERROR(VLOOKUP($B35,①申込書!$A$11:$AV$70,39,0),"")</f>
        <v/>
      </c>
      <c r="W35" s="461" t="str">
        <f>IF(V35="","",VLOOKUP(V35,全集約!$CD$4:$CE$44,2,0))</f>
        <v/>
      </c>
      <c r="X35" s="457" t="str">
        <f>IFERROR(VLOOKUP($B35,①申込書!$A$11:$AV$70,34,0),"")</f>
        <v/>
      </c>
      <c r="Y35" s="462" t="str">
        <f>IFERROR(VLOOKUP($B35,①申込書!$A$11:$AV$70,35,0),"")</f>
        <v/>
      </c>
      <c r="Z35" s="457" t="str">
        <f>IFERROR(VLOOKUP($B35,①申込書!$A$11:$AV$70,40,0),"")</f>
        <v/>
      </c>
      <c r="AA35" s="461" t="str">
        <f>IF(Z35="","",VLOOKUP(Z35,全集約!$CD$4:$CE$44,2,0))</f>
        <v/>
      </c>
      <c r="AB35" s="463" t="str">
        <f>IF($AA35=8,①申込書!$X$57,IF($AA35=19,①申込書!$X$58,""))</f>
        <v/>
      </c>
      <c r="AD35" s="467"/>
      <c r="BD35" s="468"/>
      <c r="CC35" s="71"/>
      <c r="CD35" s="68" t="s">
        <v>1044</v>
      </c>
      <c r="CE35" s="68">
        <v>19</v>
      </c>
      <c r="CF35" s="68"/>
      <c r="CH35" s="66" t="s">
        <v>154</v>
      </c>
      <c r="CI35" s="66">
        <v>21</v>
      </c>
      <c r="CO35" s="54">
        <v>1</v>
      </c>
      <c r="CP35" s="54" t="s">
        <v>117</v>
      </c>
      <c r="CQ35" s="54" t="s">
        <v>117</v>
      </c>
      <c r="CR35" s="54" t="s">
        <v>318</v>
      </c>
      <c r="CS35" s="54">
        <v>130</v>
      </c>
    </row>
    <row r="36" spans="1:97" ht="13.5" x14ac:dyDescent="0.15">
      <c r="A36" s="148"/>
      <c r="B36" s="62">
        <v>33</v>
      </c>
      <c r="C36" s="457" t="str">
        <f t="shared" si="0"/>
        <v/>
      </c>
      <c r="D36" s="457" t="str">
        <f>IF($G36="","",①申込書!$B$5)</f>
        <v/>
      </c>
      <c r="E36" s="458"/>
      <c r="F36" s="457"/>
      <c r="G36" s="457" t="str">
        <f>IFERROR(VLOOKUP($B36,①申込書!$A$11:$AV$70,37,0),"")</f>
        <v/>
      </c>
      <c r="H36" s="457" t="str">
        <f>IFERROR(VLOOKUP($B36,①申込書!$A$11:$AV$70,5,0)&amp;" "&amp;VLOOKUP($B36,①申込書!$A$11:$AV$70,6,0),"")</f>
        <v/>
      </c>
      <c r="I36" s="459"/>
      <c r="J36" s="459"/>
      <c r="K36" s="459"/>
      <c r="L36" s="457" t="str">
        <f t="shared" si="1"/>
        <v/>
      </c>
      <c r="M36" s="457" t="str">
        <f t="shared" si="2"/>
        <v/>
      </c>
      <c r="N36" s="457" t="str">
        <f>IFERROR(VLOOKUP($B36,①申込書!$A$11:$AV$70,7,0),"")</f>
        <v/>
      </c>
      <c r="O36" s="457" t="str">
        <f>IFERROR(VLOOKUP($B36,①申込書!$A$11:$AV$70,13,0),"")</f>
        <v/>
      </c>
      <c r="P36" s="460"/>
      <c r="Q36" s="461" t="str">
        <f>IF($G36="","",①申込書!$D$7)</f>
        <v/>
      </c>
      <c r="R36" s="457" t="str">
        <f>IFERROR(VLOOKUP($B36,①申込書!$A$11:$AV$70,38,0),"")</f>
        <v/>
      </c>
      <c r="S36" s="461" t="str">
        <f>IF(R36="","",VLOOKUP(R36,全集約!$CD$4:$CE$44,2,0))</f>
        <v/>
      </c>
      <c r="T36" s="457" t="str">
        <f>IFERROR(VLOOKUP($B36,①申込書!$A$11:$AV$70,24,0),"")</f>
        <v/>
      </c>
      <c r="U36" s="462" t="str">
        <f>IFERROR(VLOOKUP($B36,①申込書!$A$11:$AV$70,25,0),"")</f>
        <v/>
      </c>
      <c r="V36" s="457" t="str">
        <f>IFERROR(VLOOKUP($B36,①申込書!$A$11:$AV$70,39,0),"")</f>
        <v/>
      </c>
      <c r="W36" s="461" t="str">
        <f>IF(V36="","",VLOOKUP(V36,全集約!$CD$4:$CE$44,2,0))</f>
        <v/>
      </c>
      <c r="X36" s="457" t="str">
        <f>IFERROR(VLOOKUP($B36,①申込書!$A$11:$AV$70,34,0),"")</f>
        <v/>
      </c>
      <c r="Y36" s="462" t="str">
        <f>IFERROR(VLOOKUP($B36,①申込書!$A$11:$AV$70,35,0),"")</f>
        <v/>
      </c>
      <c r="Z36" s="457" t="str">
        <f>IFERROR(VLOOKUP($B36,①申込書!$A$11:$AV$70,40,0),"")</f>
        <v/>
      </c>
      <c r="AA36" s="461" t="str">
        <f>IF(Z36="","",VLOOKUP(Z36,全集約!$CD$4:$CE$44,2,0))</f>
        <v/>
      </c>
      <c r="AB36" s="463" t="str">
        <f>IF($AA36=8,①申込書!$X$57,IF($AA36=19,①申込書!$X$58,""))</f>
        <v/>
      </c>
      <c r="AD36" s="467"/>
      <c r="BD36" s="468"/>
      <c r="CC36" s="71"/>
      <c r="CD36" s="68"/>
      <c r="CE36" s="68"/>
      <c r="CF36" s="68"/>
      <c r="CH36" s="66" t="s">
        <v>155</v>
      </c>
      <c r="CI36" s="66">
        <v>22</v>
      </c>
      <c r="CO36" s="54">
        <v>1</v>
      </c>
      <c r="CP36" s="54" t="s">
        <v>117</v>
      </c>
      <c r="CQ36" s="54" t="s">
        <v>117</v>
      </c>
      <c r="CR36" s="54" t="s">
        <v>319</v>
      </c>
      <c r="CS36" s="54">
        <v>131</v>
      </c>
    </row>
    <row r="37" spans="1:97" ht="13.5" x14ac:dyDescent="0.15">
      <c r="A37" s="148"/>
      <c r="B37" s="62">
        <v>34</v>
      </c>
      <c r="C37" s="457" t="str">
        <f t="shared" si="0"/>
        <v/>
      </c>
      <c r="D37" s="457" t="str">
        <f>IF($G37="","",①申込書!$B$5)</f>
        <v/>
      </c>
      <c r="E37" s="458"/>
      <c r="F37" s="457"/>
      <c r="G37" s="457" t="str">
        <f>IFERROR(VLOOKUP($B37,①申込書!$A$11:$AV$70,37,0),"")</f>
        <v/>
      </c>
      <c r="H37" s="457" t="str">
        <f>IFERROR(VLOOKUP($B37,①申込書!$A$11:$AV$70,5,0)&amp;" "&amp;VLOOKUP($B37,①申込書!$A$11:$AV$70,6,0),"")</f>
        <v/>
      </c>
      <c r="I37" s="459"/>
      <c r="J37" s="459"/>
      <c r="K37" s="459"/>
      <c r="L37" s="457" t="str">
        <f t="shared" si="1"/>
        <v/>
      </c>
      <c r="M37" s="457" t="str">
        <f t="shared" si="2"/>
        <v/>
      </c>
      <c r="N37" s="457" t="str">
        <f>IFERROR(VLOOKUP($B37,①申込書!$A$11:$AV$70,7,0),"")</f>
        <v/>
      </c>
      <c r="O37" s="457" t="str">
        <f>IFERROR(VLOOKUP($B37,①申込書!$A$11:$AV$70,13,0),"")</f>
        <v/>
      </c>
      <c r="P37" s="460"/>
      <c r="Q37" s="461" t="str">
        <f>IF($G37="","",①申込書!$D$7)</f>
        <v/>
      </c>
      <c r="R37" s="457" t="str">
        <f>IFERROR(VLOOKUP($B37,①申込書!$A$11:$AV$70,38,0),"")</f>
        <v/>
      </c>
      <c r="S37" s="461" t="str">
        <f>IF(R37="","",VLOOKUP(R37,全集約!$CD$4:$CE$44,2,0))</f>
        <v/>
      </c>
      <c r="T37" s="457" t="str">
        <f>IFERROR(VLOOKUP($B37,①申込書!$A$11:$AV$70,24,0),"")</f>
        <v/>
      </c>
      <c r="U37" s="462" t="str">
        <f>IFERROR(VLOOKUP($B37,①申込書!$A$11:$AV$70,25,0),"")</f>
        <v/>
      </c>
      <c r="V37" s="457" t="str">
        <f>IFERROR(VLOOKUP($B37,①申込書!$A$11:$AV$70,39,0),"")</f>
        <v/>
      </c>
      <c r="W37" s="461" t="str">
        <f>IF(V37="","",VLOOKUP(V37,全集約!$CD$4:$CE$44,2,0))</f>
        <v/>
      </c>
      <c r="X37" s="457" t="str">
        <f>IFERROR(VLOOKUP($B37,①申込書!$A$11:$AV$70,34,0),"")</f>
        <v/>
      </c>
      <c r="Y37" s="462" t="str">
        <f>IFERROR(VLOOKUP($B37,①申込書!$A$11:$AV$70,35,0),"")</f>
        <v/>
      </c>
      <c r="Z37" s="457" t="str">
        <f>IFERROR(VLOOKUP($B37,①申込書!$A$11:$AV$70,40,0),"")</f>
        <v/>
      </c>
      <c r="AA37" s="461" t="str">
        <f>IF(Z37="","",VLOOKUP(Z37,全集約!$CD$4:$CE$44,2,0))</f>
        <v/>
      </c>
      <c r="AB37" s="463" t="str">
        <f>IF($AA37=8,①申込書!$X$57,IF($AA37=19,①申込書!$X$58,""))</f>
        <v/>
      </c>
      <c r="AD37" s="467"/>
      <c r="BD37" s="468"/>
      <c r="CC37" s="71"/>
      <c r="CD37" s="68"/>
      <c r="CE37" s="68"/>
      <c r="CF37" s="68"/>
      <c r="CH37" s="66" t="s">
        <v>156</v>
      </c>
      <c r="CI37" s="66">
        <v>23</v>
      </c>
      <c r="CO37" s="54">
        <v>1</v>
      </c>
      <c r="CP37" s="54" t="s">
        <v>117</v>
      </c>
      <c r="CQ37" s="54" t="s">
        <v>117</v>
      </c>
      <c r="CR37" s="54" t="s">
        <v>320</v>
      </c>
      <c r="CS37" s="54">
        <v>132</v>
      </c>
    </row>
    <row r="38" spans="1:97" ht="13.5" x14ac:dyDescent="0.15">
      <c r="A38" s="148"/>
      <c r="B38" s="62">
        <v>35</v>
      </c>
      <c r="C38" s="457" t="str">
        <f t="shared" si="0"/>
        <v/>
      </c>
      <c r="D38" s="457" t="str">
        <f>IF($G38="","",①申込書!$B$5)</f>
        <v/>
      </c>
      <c r="E38" s="458"/>
      <c r="F38" s="457"/>
      <c r="G38" s="457" t="str">
        <f>IFERROR(VLOOKUP($B38,①申込書!$A$11:$AV$70,37,0),"")</f>
        <v/>
      </c>
      <c r="H38" s="457" t="str">
        <f>IFERROR(VLOOKUP($B38,①申込書!$A$11:$AV$70,5,0)&amp;" "&amp;VLOOKUP($B38,①申込書!$A$11:$AV$70,6,0),"")</f>
        <v/>
      </c>
      <c r="I38" s="459"/>
      <c r="J38" s="459"/>
      <c r="K38" s="459"/>
      <c r="L38" s="457" t="str">
        <f t="shared" si="1"/>
        <v/>
      </c>
      <c r="M38" s="457" t="str">
        <f t="shared" si="2"/>
        <v/>
      </c>
      <c r="N38" s="457" t="str">
        <f>IFERROR(VLOOKUP($B38,①申込書!$A$11:$AV$70,7,0),"")</f>
        <v/>
      </c>
      <c r="O38" s="457" t="str">
        <f>IFERROR(VLOOKUP($B38,①申込書!$A$11:$AV$70,13,0),"")</f>
        <v/>
      </c>
      <c r="P38" s="460"/>
      <c r="Q38" s="461" t="str">
        <f>IF($G38="","",①申込書!$D$7)</f>
        <v/>
      </c>
      <c r="R38" s="457" t="str">
        <f>IFERROR(VLOOKUP($B38,①申込書!$A$11:$AV$70,38,0),"")</f>
        <v/>
      </c>
      <c r="S38" s="461" t="str">
        <f>IF(R38="","",VLOOKUP(R38,全集約!$CD$4:$CE$44,2,0))</f>
        <v/>
      </c>
      <c r="T38" s="457" t="str">
        <f>IFERROR(VLOOKUP($B38,①申込書!$A$11:$AV$70,24,0),"")</f>
        <v/>
      </c>
      <c r="U38" s="462" t="str">
        <f>IFERROR(VLOOKUP($B38,①申込書!$A$11:$AV$70,25,0),"")</f>
        <v/>
      </c>
      <c r="V38" s="457" t="str">
        <f>IFERROR(VLOOKUP($B38,①申込書!$A$11:$AV$70,39,0),"")</f>
        <v/>
      </c>
      <c r="W38" s="461" t="str">
        <f>IF(V38="","",VLOOKUP(V38,全集約!$CD$4:$CE$44,2,0))</f>
        <v/>
      </c>
      <c r="X38" s="457" t="str">
        <f>IFERROR(VLOOKUP($B38,①申込書!$A$11:$AV$70,34,0),"")</f>
        <v/>
      </c>
      <c r="Y38" s="462" t="str">
        <f>IFERROR(VLOOKUP($B38,①申込書!$A$11:$AV$70,35,0),"")</f>
        <v/>
      </c>
      <c r="Z38" s="457" t="str">
        <f>IFERROR(VLOOKUP($B38,①申込書!$A$11:$AV$70,40,0),"")</f>
        <v/>
      </c>
      <c r="AA38" s="461" t="str">
        <f>IF(Z38="","",VLOOKUP(Z38,全集約!$CD$4:$CE$44,2,0))</f>
        <v/>
      </c>
      <c r="AB38" s="463" t="str">
        <f>IF($AA38=8,①申込書!$X$57,IF($AA38=19,①申込書!$X$58,""))</f>
        <v/>
      </c>
      <c r="AD38" s="467"/>
      <c r="BD38" s="468"/>
      <c r="CC38" s="71"/>
      <c r="CD38" s="68"/>
      <c r="CE38" s="68"/>
      <c r="CF38" s="68"/>
      <c r="CH38" s="66" t="s">
        <v>157</v>
      </c>
      <c r="CI38" s="66">
        <v>24</v>
      </c>
      <c r="CO38" s="54">
        <v>1</v>
      </c>
      <c r="CP38" s="54" t="s">
        <v>117</v>
      </c>
      <c r="CQ38" s="54" t="s">
        <v>117</v>
      </c>
      <c r="CR38" s="54" t="s">
        <v>321</v>
      </c>
      <c r="CS38" s="54">
        <v>133</v>
      </c>
    </row>
    <row r="39" spans="1:97" ht="13.5" x14ac:dyDescent="0.15">
      <c r="A39" s="148"/>
      <c r="B39" s="62">
        <v>36</v>
      </c>
      <c r="C39" s="457" t="str">
        <f t="shared" si="0"/>
        <v/>
      </c>
      <c r="D39" s="457" t="str">
        <f>IF($G39="","",①申込書!$B$5)</f>
        <v/>
      </c>
      <c r="E39" s="458"/>
      <c r="F39" s="457"/>
      <c r="G39" s="457" t="str">
        <f>IFERROR(VLOOKUP($B39,①申込書!$A$11:$AV$70,37,0),"")</f>
        <v/>
      </c>
      <c r="H39" s="457" t="str">
        <f>IFERROR(VLOOKUP($B39,①申込書!$A$11:$AV$70,5,0)&amp;" "&amp;VLOOKUP($B39,①申込書!$A$11:$AV$70,6,0),"")</f>
        <v/>
      </c>
      <c r="I39" s="459"/>
      <c r="J39" s="459"/>
      <c r="K39" s="459"/>
      <c r="L39" s="457" t="str">
        <f t="shared" si="1"/>
        <v/>
      </c>
      <c r="M39" s="457" t="str">
        <f t="shared" si="2"/>
        <v/>
      </c>
      <c r="N39" s="457" t="str">
        <f>IFERROR(VLOOKUP($B39,①申込書!$A$11:$AV$70,7,0),"")</f>
        <v/>
      </c>
      <c r="O39" s="457" t="str">
        <f>IFERROR(VLOOKUP($B39,①申込書!$A$11:$AV$70,13,0),"")</f>
        <v/>
      </c>
      <c r="P39" s="460"/>
      <c r="Q39" s="461" t="str">
        <f>IF($G39="","",①申込書!$D$7)</f>
        <v/>
      </c>
      <c r="R39" s="457" t="str">
        <f>IFERROR(VLOOKUP($B39,①申込書!$A$11:$AV$70,38,0),"")</f>
        <v/>
      </c>
      <c r="S39" s="461" t="str">
        <f>IF(R39="","",VLOOKUP(R39,全集約!$CD$4:$CE$44,2,0))</f>
        <v/>
      </c>
      <c r="T39" s="457" t="str">
        <f>IFERROR(VLOOKUP($B39,①申込書!$A$11:$AV$70,24,0),"")</f>
        <v/>
      </c>
      <c r="U39" s="462" t="str">
        <f>IFERROR(VLOOKUP($B39,①申込書!$A$11:$AV$70,25,0),"")</f>
        <v/>
      </c>
      <c r="V39" s="457" t="str">
        <f>IFERROR(VLOOKUP($B39,①申込書!$A$11:$AV$70,39,0),"")</f>
        <v/>
      </c>
      <c r="W39" s="461" t="str">
        <f>IF(V39="","",VLOOKUP(V39,全集約!$CD$4:$CE$44,2,0))</f>
        <v/>
      </c>
      <c r="X39" s="457" t="str">
        <f>IFERROR(VLOOKUP($B39,①申込書!$A$11:$AV$70,34,0),"")</f>
        <v/>
      </c>
      <c r="Y39" s="462" t="str">
        <f>IFERROR(VLOOKUP($B39,①申込書!$A$11:$AV$70,35,0),"")</f>
        <v/>
      </c>
      <c r="Z39" s="457" t="str">
        <f>IFERROR(VLOOKUP($B39,①申込書!$A$11:$AV$70,40,0),"")</f>
        <v/>
      </c>
      <c r="AA39" s="461" t="str">
        <f>IF(Z39="","",VLOOKUP(Z39,全集約!$CD$4:$CE$44,2,0))</f>
        <v/>
      </c>
      <c r="AB39" s="463" t="str">
        <f>IF($AA39=8,①申込書!$X$57,IF($AA39=19,①申込書!$X$58,""))</f>
        <v/>
      </c>
      <c r="AD39" s="467"/>
      <c r="BD39" s="468"/>
      <c r="CC39" s="71"/>
      <c r="CD39" s="68"/>
      <c r="CE39" s="68"/>
      <c r="CF39" s="68"/>
      <c r="CH39" s="66" t="s">
        <v>158</v>
      </c>
      <c r="CI39" s="66">
        <v>25</v>
      </c>
      <c r="CO39" s="54">
        <v>1</v>
      </c>
      <c r="CP39" s="54" t="s">
        <v>117</v>
      </c>
      <c r="CQ39" s="54" t="s">
        <v>117</v>
      </c>
      <c r="CR39" s="54" t="s">
        <v>322</v>
      </c>
      <c r="CS39" s="54">
        <v>134</v>
      </c>
    </row>
    <row r="40" spans="1:97" ht="13.5" x14ac:dyDescent="0.15">
      <c r="A40" s="148"/>
      <c r="B40" s="62">
        <v>37</v>
      </c>
      <c r="C40" s="457" t="str">
        <f t="shared" si="0"/>
        <v/>
      </c>
      <c r="D40" s="457" t="str">
        <f>IF($G40="","",①申込書!$B$5)</f>
        <v/>
      </c>
      <c r="E40" s="458"/>
      <c r="F40" s="457"/>
      <c r="G40" s="457" t="str">
        <f>IFERROR(VLOOKUP($B40,①申込書!$A$11:$AV$70,37,0),"")</f>
        <v/>
      </c>
      <c r="H40" s="457" t="str">
        <f>IFERROR(VLOOKUP($B40,①申込書!$A$11:$AV$70,5,0)&amp;" "&amp;VLOOKUP($B40,①申込書!$A$11:$AV$70,6,0),"")</f>
        <v/>
      </c>
      <c r="I40" s="459"/>
      <c r="J40" s="459"/>
      <c r="K40" s="459"/>
      <c r="L40" s="457" t="str">
        <f t="shared" si="1"/>
        <v/>
      </c>
      <c r="M40" s="457" t="str">
        <f t="shared" si="2"/>
        <v/>
      </c>
      <c r="N40" s="457" t="str">
        <f>IFERROR(VLOOKUP($B40,①申込書!$A$11:$AV$70,7,0),"")</f>
        <v/>
      </c>
      <c r="O40" s="457" t="str">
        <f>IFERROR(VLOOKUP($B40,①申込書!$A$11:$AV$70,13,0),"")</f>
        <v/>
      </c>
      <c r="P40" s="460"/>
      <c r="Q40" s="461" t="str">
        <f>IF($G40="","",①申込書!$D$7)</f>
        <v/>
      </c>
      <c r="R40" s="457" t="str">
        <f>IFERROR(VLOOKUP($B40,①申込書!$A$11:$AV$70,38,0),"")</f>
        <v/>
      </c>
      <c r="S40" s="461" t="str">
        <f>IF(R40="","",VLOOKUP(R40,全集約!$CD$4:$CE$44,2,0))</f>
        <v/>
      </c>
      <c r="T40" s="457" t="str">
        <f>IFERROR(VLOOKUP($B40,①申込書!$A$11:$AV$70,24,0),"")</f>
        <v/>
      </c>
      <c r="U40" s="462" t="str">
        <f>IFERROR(VLOOKUP($B40,①申込書!$A$11:$AV$70,25,0),"")</f>
        <v/>
      </c>
      <c r="V40" s="457" t="str">
        <f>IFERROR(VLOOKUP($B40,①申込書!$A$11:$AV$70,39,0),"")</f>
        <v/>
      </c>
      <c r="W40" s="461" t="str">
        <f>IF(V40="","",VLOOKUP(V40,全集約!$CD$4:$CE$44,2,0))</f>
        <v/>
      </c>
      <c r="X40" s="457" t="str">
        <f>IFERROR(VLOOKUP($B40,①申込書!$A$11:$AV$70,34,0),"")</f>
        <v/>
      </c>
      <c r="Y40" s="462" t="str">
        <f>IFERROR(VLOOKUP($B40,①申込書!$A$11:$AV$70,35,0),"")</f>
        <v/>
      </c>
      <c r="Z40" s="457" t="str">
        <f>IFERROR(VLOOKUP($B40,①申込書!$A$11:$AV$70,40,0),"")</f>
        <v/>
      </c>
      <c r="AA40" s="461" t="str">
        <f>IF(Z40="","",VLOOKUP(Z40,全集約!$CD$4:$CE$44,2,0))</f>
        <v/>
      </c>
      <c r="AB40" s="463" t="str">
        <f>IF($AA40=8,①申込書!$X$57,IF($AA40=19,①申込書!$X$58,""))</f>
        <v/>
      </c>
      <c r="AD40" s="467"/>
      <c r="BD40" s="468"/>
      <c r="CC40" s="71"/>
      <c r="CD40" s="68"/>
      <c r="CE40" s="68"/>
      <c r="CF40" s="68"/>
      <c r="CH40" s="66" t="s">
        <v>159</v>
      </c>
      <c r="CI40" s="66">
        <v>26</v>
      </c>
      <c r="CO40" s="54">
        <v>1</v>
      </c>
      <c r="CP40" s="54" t="s">
        <v>117</v>
      </c>
      <c r="CQ40" s="54" t="s">
        <v>117</v>
      </c>
      <c r="CR40" s="54" t="s">
        <v>323</v>
      </c>
      <c r="CS40" s="54">
        <v>135</v>
      </c>
    </row>
    <row r="41" spans="1:97" ht="13.5" x14ac:dyDescent="0.15">
      <c r="A41" s="148"/>
      <c r="B41" s="62">
        <v>38</v>
      </c>
      <c r="C41" s="457" t="str">
        <f t="shared" si="0"/>
        <v/>
      </c>
      <c r="D41" s="457" t="str">
        <f>IF($G41="","",①申込書!$B$5)</f>
        <v/>
      </c>
      <c r="E41" s="458"/>
      <c r="F41" s="457"/>
      <c r="G41" s="457" t="str">
        <f>IFERROR(VLOOKUP($B41,①申込書!$A$11:$AV$70,37,0),"")</f>
        <v/>
      </c>
      <c r="H41" s="457" t="str">
        <f>IFERROR(VLOOKUP($B41,①申込書!$A$11:$AV$70,5,0)&amp;" "&amp;VLOOKUP($B41,①申込書!$A$11:$AV$70,6,0),"")</f>
        <v/>
      </c>
      <c r="I41" s="459"/>
      <c r="J41" s="459"/>
      <c r="K41" s="459"/>
      <c r="L41" s="457" t="str">
        <f t="shared" si="1"/>
        <v/>
      </c>
      <c r="M41" s="457" t="str">
        <f t="shared" si="2"/>
        <v/>
      </c>
      <c r="N41" s="457" t="str">
        <f>IFERROR(VLOOKUP($B41,①申込書!$A$11:$AV$70,7,0),"")</f>
        <v/>
      </c>
      <c r="O41" s="457" t="str">
        <f>IFERROR(VLOOKUP($B41,①申込書!$A$11:$AV$70,13,0),"")</f>
        <v/>
      </c>
      <c r="P41" s="460"/>
      <c r="Q41" s="461" t="str">
        <f>IF($G41="","",①申込書!$D$7)</f>
        <v/>
      </c>
      <c r="R41" s="457" t="str">
        <f>IFERROR(VLOOKUP($B41,①申込書!$A$11:$AV$70,38,0),"")</f>
        <v/>
      </c>
      <c r="S41" s="461" t="str">
        <f>IF(R41="","",VLOOKUP(R41,全集約!$CD$4:$CE$44,2,0))</f>
        <v/>
      </c>
      <c r="T41" s="457" t="str">
        <f>IFERROR(VLOOKUP($B41,①申込書!$A$11:$AV$70,24,0),"")</f>
        <v/>
      </c>
      <c r="U41" s="462" t="str">
        <f>IFERROR(VLOOKUP($B41,①申込書!$A$11:$AV$70,25,0),"")</f>
        <v/>
      </c>
      <c r="V41" s="457" t="str">
        <f>IFERROR(VLOOKUP($B41,①申込書!$A$11:$AV$70,39,0),"")</f>
        <v/>
      </c>
      <c r="W41" s="461" t="str">
        <f>IF(V41="","",VLOOKUP(V41,全集約!$CD$4:$CE$44,2,0))</f>
        <v/>
      </c>
      <c r="X41" s="457" t="str">
        <f>IFERROR(VLOOKUP($B41,①申込書!$A$11:$AV$70,34,0),"")</f>
        <v/>
      </c>
      <c r="Y41" s="462" t="str">
        <f>IFERROR(VLOOKUP($B41,①申込書!$A$11:$AV$70,35,0),"")</f>
        <v/>
      </c>
      <c r="Z41" s="457" t="str">
        <f>IFERROR(VLOOKUP($B41,①申込書!$A$11:$AV$70,40,0),"")</f>
        <v/>
      </c>
      <c r="AA41" s="461" t="str">
        <f>IF(Z41="","",VLOOKUP(Z41,全集約!$CD$4:$CE$44,2,0))</f>
        <v/>
      </c>
      <c r="AB41" s="463" t="str">
        <f>IF($AA41=8,①申込書!$X$57,IF($AA41=19,①申込書!$X$58,""))</f>
        <v/>
      </c>
      <c r="AD41" s="467"/>
      <c r="BD41" s="468"/>
      <c r="CC41" s="71"/>
      <c r="CD41" s="68"/>
      <c r="CE41" s="68"/>
      <c r="CF41" s="68"/>
      <c r="CH41" s="66" t="s">
        <v>160</v>
      </c>
      <c r="CI41" s="66">
        <v>27</v>
      </c>
      <c r="CO41" s="54">
        <v>1</v>
      </c>
      <c r="CP41" s="54" t="s">
        <v>117</v>
      </c>
      <c r="CQ41" s="54" t="s">
        <v>117</v>
      </c>
      <c r="CR41" s="54" t="s">
        <v>324</v>
      </c>
      <c r="CS41" s="54">
        <v>136</v>
      </c>
    </row>
    <row r="42" spans="1:97" ht="13.5" x14ac:dyDescent="0.15">
      <c r="A42" s="148"/>
      <c r="B42" s="62">
        <v>39</v>
      </c>
      <c r="C42" s="457" t="str">
        <f t="shared" si="0"/>
        <v/>
      </c>
      <c r="D42" s="457" t="str">
        <f>IF($G42="","",①申込書!$B$5)</f>
        <v/>
      </c>
      <c r="E42" s="458"/>
      <c r="F42" s="457"/>
      <c r="G42" s="457" t="str">
        <f>IFERROR(VLOOKUP($B42,①申込書!$A$11:$AV$70,37,0),"")</f>
        <v/>
      </c>
      <c r="H42" s="457" t="str">
        <f>IFERROR(VLOOKUP($B42,①申込書!$A$11:$AV$70,5,0)&amp;" "&amp;VLOOKUP($B42,①申込書!$A$11:$AV$70,6,0),"")</f>
        <v/>
      </c>
      <c r="I42" s="459"/>
      <c r="J42" s="459"/>
      <c r="K42" s="459"/>
      <c r="L42" s="457" t="str">
        <f t="shared" si="1"/>
        <v/>
      </c>
      <c r="M42" s="457" t="str">
        <f t="shared" si="2"/>
        <v/>
      </c>
      <c r="N42" s="457" t="str">
        <f>IFERROR(VLOOKUP($B42,①申込書!$A$11:$AV$70,7,0),"")</f>
        <v/>
      </c>
      <c r="O42" s="457" t="str">
        <f>IFERROR(VLOOKUP($B42,①申込書!$A$11:$AV$70,13,0),"")</f>
        <v/>
      </c>
      <c r="P42" s="460"/>
      <c r="Q42" s="461" t="str">
        <f>IF($G42="","",①申込書!$D$7)</f>
        <v/>
      </c>
      <c r="R42" s="457" t="str">
        <f>IFERROR(VLOOKUP($B42,①申込書!$A$11:$AV$70,38,0),"")</f>
        <v/>
      </c>
      <c r="S42" s="461" t="str">
        <f>IF(R42="","",VLOOKUP(R42,全集約!$CD$4:$CE$44,2,0))</f>
        <v/>
      </c>
      <c r="T42" s="457" t="str">
        <f>IFERROR(VLOOKUP($B42,①申込書!$A$11:$AV$70,24,0),"")</f>
        <v/>
      </c>
      <c r="U42" s="462" t="str">
        <f>IFERROR(VLOOKUP($B42,①申込書!$A$11:$AV$70,25,0),"")</f>
        <v/>
      </c>
      <c r="V42" s="457" t="str">
        <f>IFERROR(VLOOKUP($B42,①申込書!$A$11:$AV$70,39,0),"")</f>
        <v/>
      </c>
      <c r="W42" s="461" t="str">
        <f>IF(V42="","",VLOOKUP(V42,全集約!$CD$4:$CE$44,2,0))</f>
        <v/>
      </c>
      <c r="X42" s="457" t="str">
        <f>IFERROR(VLOOKUP($B42,①申込書!$A$11:$AV$70,34,0),"")</f>
        <v/>
      </c>
      <c r="Y42" s="462" t="str">
        <f>IFERROR(VLOOKUP($B42,①申込書!$A$11:$AV$70,35,0),"")</f>
        <v/>
      </c>
      <c r="Z42" s="457" t="str">
        <f>IFERROR(VLOOKUP($B42,①申込書!$A$11:$AV$70,40,0),"")</f>
        <v/>
      </c>
      <c r="AA42" s="461" t="str">
        <f>IF(Z42="","",VLOOKUP(Z42,全集約!$CD$4:$CE$44,2,0))</f>
        <v/>
      </c>
      <c r="AB42" s="463" t="str">
        <f>IF($AA42=8,①申込書!$X$57,IF($AA42=19,①申込書!$X$58,""))</f>
        <v/>
      </c>
      <c r="AD42" s="467"/>
      <c r="BD42" s="468"/>
      <c r="CC42" s="71"/>
      <c r="CD42" s="68"/>
      <c r="CE42" s="68"/>
      <c r="CF42" s="68"/>
      <c r="CH42" s="66" t="s">
        <v>161</v>
      </c>
      <c r="CI42" s="66">
        <v>28</v>
      </c>
      <c r="CO42" s="54">
        <v>1</v>
      </c>
      <c r="CP42" s="54" t="s">
        <v>117</v>
      </c>
      <c r="CQ42" s="54" t="s">
        <v>117</v>
      </c>
      <c r="CR42" s="54" t="s">
        <v>325</v>
      </c>
      <c r="CS42" s="54">
        <v>137</v>
      </c>
    </row>
    <row r="43" spans="1:97" ht="13.5" x14ac:dyDescent="0.15">
      <c r="A43" s="148"/>
      <c r="B43" s="62">
        <v>40</v>
      </c>
      <c r="C43" s="457" t="str">
        <f t="shared" si="0"/>
        <v/>
      </c>
      <c r="D43" s="457" t="str">
        <f>IF($G43="","",①申込書!$B$5)</f>
        <v/>
      </c>
      <c r="E43" s="458"/>
      <c r="F43" s="457"/>
      <c r="G43" s="457" t="str">
        <f>IFERROR(VLOOKUP($B43,①申込書!$A$11:$AV$70,37,0),"")</f>
        <v/>
      </c>
      <c r="H43" s="457" t="str">
        <f>IFERROR(VLOOKUP($B43,①申込書!$A$11:$AV$70,5,0)&amp;" "&amp;VLOOKUP($B43,①申込書!$A$11:$AV$70,6,0),"")</f>
        <v/>
      </c>
      <c r="I43" s="459"/>
      <c r="J43" s="459"/>
      <c r="K43" s="459"/>
      <c r="L43" s="457" t="str">
        <f t="shared" si="1"/>
        <v/>
      </c>
      <c r="M43" s="457" t="str">
        <f t="shared" si="2"/>
        <v/>
      </c>
      <c r="N43" s="457" t="str">
        <f>IFERROR(VLOOKUP($B43,①申込書!$A$11:$AV$70,7,0),"")</f>
        <v/>
      </c>
      <c r="O43" s="457" t="str">
        <f>IFERROR(VLOOKUP($B43,①申込書!$A$11:$AV$70,13,0),"")</f>
        <v/>
      </c>
      <c r="P43" s="460"/>
      <c r="Q43" s="461" t="str">
        <f>IF($G43="","",①申込書!$D$7)</f>
        <v/>
      </c>
      <c r="R43" s="457" t="str">
        <f>IFERROR(VLOOKUP($B43,①申込書!$A$11:$AV$70,38,0),"")</f>
        <v/>
      </c>
      <c r="S43" s="461" t="str">
        <f>IF(R43="","",VLOOKUP(R43,全集約!$CD$4:$CE$44,2,0))</f>
        <v/>
      </c>
      <c r="T43" s="457" t="str">
        <f>IFERROR(VLOOKUP($B43,①申込書!$A$11:$AV$70,24,0),"")</f>
        <v/>
      </c>
      <c r="U43" s="462" t="str">
        <f>IFERROR(VLOOKUP($B43,①申込書!$A$11:$AV$70,25,0),"")</f>
        <v/>
      </c>
      <c r="V43" s="457" t="str">
        <f>IFERROR(VLOOKUP($B43,①申込書!$A$11:$AV$70,39,0),"")</f>
        <v/>
      </c>
      <c r="W43" s="461" t="str">
        <f>IF(V43="","",VLOOKUP(V43,全集約!$CD$4:$CE$44,2,0))</f>
        <v/>
      </c>
      <c r="X43" s="457" t="str">
        <f>IFERROR(VLOOKUP($B43,①申込書!$A$11:$AV$70,34,0),"")</f>
        <v/>
      </c>
      <c r="Y43" s="462" t="str">
        <f>IFERROR(VLOOKUP($B43,①申込書!$A$11:$AV$70,35,0),"")</f>
        <v/>
      </c>
      <c r="Z43" s="457" t="str">
        <f>IFERROR(VLOOKUP($B43,①申込書!$A$11:$AV$70,40,0),"")</f>
        <v/>
      </c>
      <c r="AA43" s="461" t="str">
        <f>IF(Z43="","",VLOOKUP(Z43,全集約!$CD$4:$CE$44,2,0))</f>
        <v/>
      </c>
      <c r="AB43" s="463" t="str">
        <f>IF($AA43=8,①申込書!$X$57,IF($AA43=19,①申込書!$X$58,""))</f>
        <v/>
      </c>
      <c r="AD43" s="467"/>
      <c r="BD43" s="468"/>
      <c r="CC43" s="71"/>
      <c r="CD43" s="68"/>
      <c r="CE43" s="68"/>
      <c r="CF43" s="68"/>
      <c r="CH43" s="66" t="s">
        <v>162</v>
      </c>
      <c r="CI43" s="66">
        <v>29</v>
      </c>
      <c r="CO43" s="54">
        <v>1</v>
      </c>
      <c r="CP43" s="54" t="s">
        <v>117</v>
      </c>
      <c r="CQ43" s="54" t="s">
        <v>117</v>
      </c>
      <c r="CR43" s="54" t="s">
        <v>326</v>
      </c>
      <c r="CS43" s="54">
        <v>138</v>
      </c>
    </row>
    <row r="44" spans="1:97" ht="13.5" x14ac:dyDescent="0.15">
      <c r="A44" s="148"/>
      <c r="B44" s="63" t="s">
        <v>153</v>
      </c>
      <c r="C44" s="472" t="str">
        <f t="shared" si="0"/>
        <v/>
      </c>
      <c r="D44" s="472" t="str">
        <f>IF($G44="","",①申込書!$B$5)</f>
        <v/>
      </c>
      <c r="E44" s="473"/>
      <c r="F44" s="472"/>
      <c r="G44" s="472" t="str">
        <f>IFERROR(VLOOKUP($B44,①申込書!$A$11:$AV$70,37,0),"")</f>
        <v/>
      </c>
      <c r="H44" s="472" t="str">
        <f>IFERROR(VLOOKUP($B44,①申込書!$A$11:$AV$70,5,0)&amp;" "&amp;VLOOKUP($B44,①申込書!$A$11:$AV$70,6,0),"")</f>
        <v/>
      </c>
      <c r="I44" s="474"/>
      <c r="J44" s="474"/>
      <c r="K44" s="474"/>
      <c r="L44" s="472" t="str">
        <f t="shared" si="1"/>
        <v/>
      </c>
      <c r="M44" s="472" t="str">
        <f t="shared" si="2"/>
        <v/>
      </c>
      <c r="N44" s="472" t="str">
        <f>IFERROR(VLOOKUP($B44,①申込書!$A$11:$AV$70,7,0),"")</f>
        <v/>
      </c>
      <c r="O44" s="472" t="str">
        <f>IFERROR(VLOOKUP($B44,①申込書!$A$11:$AV$70,13,0),"")</f>
        <v/>
      </c>
      <c r="P44" s="475"/>
      <c r="Q44" s="476" t="str">
        <f>IF($G44="","",①申込書!$D$7)</f>
        <v/>
      </c>
      <c r="R44" s="472" t="str">
        <f>IFERROR(VLOOKUP($B44,①申込書!$A$11:$AV$70,38,0),"")</f>
        <v/>
      </c>
      <c r="S44" s="476" t="str">
        <f>IF(R44="","",VLOOKUP(R44,全集約!$CD$4:$CE$44,2,0))</f>
        <v/>
      </c>
      <c r="T44" s="472" t="str">
        <f>IFERROR(VLOOKUP($B44,①申込書!$A$11:$AV$70,24,0),"")</f>
        <v/>
      </c>
      <c r="U44" s="477" t="str">
        <f>IFERROR(VLOOKUP($B44,①申込書!$A$11:$AV$70,25,0),"")</f>
        <v/>
      </c>
      <c r="V44" s="472" t="str">
        <f>IFERROR(VLOOKUP($B44,①申込書!$A$11:$AV$70,39,0),"")</f>
        <v/>
      </c>
      <c r="W44" s="476" t="str">
        <f>IF(V44="","",VLOOKUP(V44,全集約!$CD$4:$CE$44,2,0))</f>
        <v/>
      </c>
      <c r="X44" s="472" t="str">
        <f>IFERROR(VLOOKUP($B44,①申込書!$A$11:$AV$70,34,0),"")</f>
        <v/>
      </c>
      <c r="Y44" s="477" t="str">
        <f>IFERROR(VLOOKUP($B44,①申込書!$A$11:$AV$70,35,0),"")</f>
        <v/>
      </c>
      <c r="Z44" s="472" t="str">
        <f>IFERROR(VLOOKUP($B44,①申込書!$A$11:$AV$70,40,0),"")</f>
        <v/>
      </c>
      <c r="AA44" s="476" t="str">
        <f>IF(Z44="","",VLOOKUP(Z44,全集約!$CD$4:$CE$44,2,0))</f>
        <v/>
      </c>
      <c r="AB44" s="478" t="str">
        <f>IF($AA44=8,①申込書!$X$57,IF($AA44=19,①申込書!$X$58,""))</f>
        <v/>
      </c>
      <c r="AD44" s="479"/>
      <c r="AE44" s="480"/>
      <c r="AF44" s="480"/>
      <c r="AG44" s="480"/>
      <c r="AH44" s="480"/>
      <c r="AI44" s="480"/>
      <c r="AJ44" s="480"/>
      <c r="AK44" s="480"/>
      <c r="AL44" s="480"/>
      <c r="AM44" s="480"/>
      <c r="AN44" s="480"/>
      <c r="AO44" s="480"/>
      <c r="AP44" s="480"/>
      <c r="AQ44" s="480"/>
      <c r="AR44" s="480"/>
      <c r="AS44" s="480"/>
      <c r="AT44" s="480"/>
      <c r="AU44" s="480"/>
      <c r="AV44" s="480"/>
      <c r="AW44" s="480"/>
      <c r="AX44" s="480"/>
      <c r="AY44" s="480"/>
      <c r="AZ44" s="480"/>
      <c r="BA44" s="480"/>
      <c r="BB44" s="480"/>
      <c r="BC44" s="480"/>
      <c r="BD44" s="481"/>
      <c r="CC44" s="71"/>
      <c r="CD44" s="68"/>
      <c r="CE44" s="68"/>
      <c r="CF44" s="68"/>
      <c r="CH44" s="66" t="s">
        <v>163</v>
      </c>
      <c r="CI44" s="66">
        <v>30</v>
      </c>
      <c r="CO44" s="54">
        <v>1</v>
      </c>
      <c r="CP44" s="54" t="s">
        <v>117</v>
      </c>
      <c r="CQ44" s="54" t="s">
        <v>117</v>
      </c>
      <c r="CR44" s="54" t="s">
        <v>327</v>
      </c>
      <c r="CS44" s="54">
        <v>139</v>
      </c>
    </row>
    <row r="45" spans="1:97" ht="13.5" x14ac:dyDescent="0.15">
      <c r="A45" s="148"/>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8"/>
      <c r="BR45" s="148"/>
      <c r="BS45" s="148"/>
      <c r="BT45" s="148"/>
      <c r="BU45" s="148"/>
      <c r="BV45" s="148"/>
      <c r="BW45" s="148"/>
      <c r="BX45" s="148"/>
      <c r="BY45" s="148"/>
      <c r="BZ45" s="148"/>
      <c r="CA45" s="148"/>
      <c r="CB45" s="148"/>
      <c r="CC45" s="71"/>
      <c r="CD45" s="16"/>
      <c r="CE45" s="16"/>
      <c r="CF45" s="16"/>
      <c r="CH45" s="66" t="s">
        <v>164</v>
      </c>
      <c r="CI45" s="66">
        <v>31</v>
      </c>
      <c r="CO45" s="54">
        <v>1</v>
      </c>
      <c r="CP45" s="54" t="s">
        <v>117</v>
      </c>
      <c r="CQ45" s="54" t="s">
        <v>117</v>
      </c>
      <c r="CR45" s="54" t="s">
        <v>328</v>
      </c>
      <c r="CS45" s="54">
        <v>140</v>
      </c>
    </row>
    <row r="46" spans="1:97" ht="13.5" x14ac:dyDescent="0.15">
      <c r="A46" s="148"/>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8"/>
      <c r="BR46" s="148"/>
      <c r="BS46" s="148"/>
      <c r="BT46" s="148"/>
      <c r="BU46" s="148"/>
      <c r="BV46" s="148"/>
      <c r="BW46" s="148"/>
      <c r="BX46" s="148"/>
      <c r="BY46" s="148"/>
      <c r="BZ46" s="148"/>
      <c r="CA46" s="148"/>
      <c r="CB46" s="148"/>
      <c r="CC46" s="71"/>
      <c r="CD46" s="16"/>
      <c r="CE46" s="16"/>
      <c r="CF46" s="16"/>
      <c r="CH46" s="66" t="s">
        <v>165</v>
      </c>
      <c r="CI46" s="66">
        <v>32</v>
      </c>
      <c r="CO46" s="54">
        <v>1</v>
      </c>
      <c r="CP46" s="54" t="s">
        <v>117</v>
      </c>
      <c r="CQ46" s="54" t="s">
        <v>117</v>
      </c>
      <c r="CR46" s="54" t="s">
        <v>329</v>
      </c>
      <c r="CS46" s="54">
        <v>141</v>
      </c>
    </row>
    <row r="47" spans="1:97" ht="13.5" x14ac:dyDescent="0.15">
      <c r="A47" s="148"/>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8"/>
      <c r="BR47" s="148"/>
      <c r="BS47" s="148"/>
      <c r="BT47" s="148"/>
      <c r="BU47" s="148"/>
      <c r="BV47" s="148"/>
      <c r="BW47" s="148"/>
      <c r="BX47" s="148"/>
      <c r="BY47" s="148"/>
      <c r="BZ47" s="148"/>
      <c r="CA47" s="148"/>
      <c r="CB47" s="148"/>
      <c r="CC47" s="71"/>
      <c r="CD47" s="16"/>
      <c r="CE47" s="16"/>
      <c r="CF47" s="16"/>
      <c r="CH47" s="66" t="s">
        <v>166</v>
      </c>
      <c r="CI47" s="66">
        <v>33</v>
      </c>
      <c r="CO47" s="54">
        <v>1</v>
      </c>
      <c r="CP47" s="54" t="s">
        <v>117</v>
      </c>
      <c r="CQ47" s="54" t="s">
        <v>117</v>
      </c>
      <c r="CR47" s="54" t="s">
        <v>330</v>
      </c>
      <c r="CS47" s="54">
        <v>142</v>
      </c>
    </row>
    <row r="48" spans="1:97" ht="13.5" x14ac:dyDescent="0.15">
      <c r="A48" s="148"/>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8"/>
      <c r="BR48" s="148"/>
      <c r="BS48" s="148"/>
      <c r="BT48" s="148"/>
      <c r="BU48" s="148"/>
      <c r="BV48" s="148"/>
      <c r="BW48" s="148"/>
      <c r="BX48" s="148"/>
      <c r="BY48" s="148"/>
      <c r="BZ48" s="148"/>
      <c r="CA48" s="148"/>
      <c r="CB48" s="148"/>
      <c r="CC48" s="71"/>
      <c r="CD48" s="16"/>
      <c r="CE48" s="16"/>
      <c r="CF48" s="16"/>
      <c r="CH48" s="66" t="s">
        <v>167</v>
      </c>
      <c r="CI48" s="66">
        <v>34</v>
      </c>
      <c r="CO48" s="54">
        <v>1</v>
      </c>
      <c r="CP48" s="54" t="s">
        <v>117</v>
      </c>
      <c r="CQ48" s="54" t="s">
        <v>117</v>
      </c>
      <c r="CR48" s="54" t="s">
        <v>331</v>
      </c>
      <c r="CS48" s="54">
        <v>143</v>
      </c>
    </row>
    <row r="49" spans="1:97" ht="13.5" x14ac:dyDescent="0.15">
      <c r="A49" s="148"/>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8"/>
      <c r="BR49" s="148"/>
      <c r="BS49" s="148"/>
      <c r="BT49" s="148"/>
      <c r="BU49" s="148"/>
      <c r="BV49" s="148"/>
      <c r="BW49" s="148"/>
      <c r="BX49" s="148"/>
      <c r="BY49" s="148"/>
      <c r="BZ49" s="148"/>
      <c r="CA49" s="148"/>
      <c r="CB49" s="148"/>
      <c r="CC49" s="71"/>
      <c r="CD49" s="16"/>
      <c r="CE49" s="16"/>
      <c r="CF49" s="16"/>
      <c r="CH49" s="66" t="s">
        <v>168</v>
      </c>
      <c r="CI49" s="66">
        <v>35</v>
      </c>
      <c r="CO49" s="54">
        <v>1</v>
      </c>
      <c r="CP49" s="54" t="s">
        <v>117</v>
      </c>
      <c r="CQ49" s="54" t="s">
        <v>117</v>
      </c>
      <c r="CR49" s="54" t="s">
        <v>332</v>
      </c>
      <c r="CS49" s="54">
        <v>144</v>
      </c>
    </row>
    <row r="50" spans="1:97" ht="13.5" x14ac:dyDescent="0.15">
      <c r="A50" s="148"/>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8"/>
      <c r="BR50" s="148"/>
      <c r="BS50" s="148"/>
      <c r="BT50" s="148"/>
      <c r="BU50" s="148"/>
      <c r="BV50" s="148"/>
      <c r="BW50" s="148"/>
      <c r="BX50" s="148"/>
      <c r="BY50" s="148"/>
      <c r="BZ50" s="148"/>
      <c r="CA50" s="148"/>
      <c r="CB50" s="148"/>
      <c r="CC50" s="71"/>
      <c r="CD50" s="16"/>
      <c r="CE50" s="16"/>
      <c r="CF50" s="16"/>
      <c r="CH50" s="66" t="s">
        <v>169</v>
      </c>
      <c r="CI50" s="66">
        <v>36</v>
      </c>
      <c r="CO50" s="54">
        <v>1</v>
      </c>
      <c r="CP50" s="54" t="s">
        <v>117</v>
      </c>
      <c r="CQ50" s="54" t="s">
        <v>117</v>
      </c>
      <c r="CR50" s="54" t="s">
        <v>333</v>
      </c>
      <c r="CS50" s="54">
        <v>145</v>
      </c>
    </row>
    <row r="51" spans="1:97" ht="13.5" x14ac:dyDescent="0.15">
      <c r="A51" s="148"/>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8"/>
      <c r="BR51" s="148"/>
      <c r="BS51" s="148"/>
      <c r="BT51" s="148"/>
      <c r="BU51" s="148"/>
      <c r="BV51" s="148"/>
      <c r="BW51" s="148"/>
      <c r="BX51" s="148"/>
      <c r="BY51" s="148"/>
      <c r="BZ51" s="148"/>
      <c r="CA51" s="148"/>
      <c r="CB51" s="148"/>
      <c r="CC51" s="71"/>
      <c r="CD51" s="16"/>
      <c r="CE51" s="16"/>
      <c r="CF51" s="16"/>
      <c r="CH51" s="66" t="s">
        <v>170</v>
      </c>
      <c r="CI51" s="66">
        <v>37</v>
      </c>
      <c r="CO51" s="54">
        <v>1</v>
      </c>
      <c r="CP51" s="54" t="s">
        <v>117</v>
      </c>
      <c r="CQ51" s="54" t="s">
        <v>117</v>
      </c>
      <c r="CR51" s="54" t="s">
        <v>334</v>
      </c>
      <c r="CS51" s="54">
        <v>146</v>
      </c>
    </row>
    <row r="52" spans="1:97" ht="13.5" x14ac:dyDescent="0.15">
      <c r="P52" s="15"/>
      <c r="CH52" s="66" t="s">
        <v>171</v>
      </c>
      <c r="CI52" s="66">
        <v>38</v>
      </c>
      <c r="CO52" s="54">
        <v>1</v>
      </c>
      <c r="CP52" s="54" t="s">
        <v>117</v>
      </c>
      <c r="CQ52" s="54" t="s">
        <v>117</v>
      </c>
      <c r="CR52" s="54" t="s">
        <v>335</v>
      </c>
      <c r="CS52" s="54">
        <v>147</v>
      </c>
    </row>
    <row r="53" spans="1:97" ht="13.5" x14ac:dyDescent="0.15">
      <c r="P53" s="15"/>
      <c r="CH53" s="66" t="s">
        <v>172</v>
      </c>
      <c r="CI53" s="66">
        <v>39</v>
      </c>
      <c r="CO53" s="54">
        <v>1</v>
      </c>
      <c r="CP53" s="54" t="s">
        <v>117</v>
      </c>
      <c r="CQ53" s="54" t="s">
        <v>117</v>
      </c>
      <c r="CR53" s="54" t="s">
        <v>336</v>
      </c>
      <c r="CS53" s="54">
        <v>148</v>
      </c>
    </row>
    <row r="54" spans="1:97" ht="13.5" x14ac:dyDescent="0.15">
      <c r="P54" s="15"/>
      <c r="CH54" s="66" t="s">
        <v>173</v>
      </c>
      <c r="CI54" s="66">
        <v>40</v>
      </c>
      <c r="CO54" s="54">
        <v>1</v>
      </c>
      <c r="CP54" s="54" t="s">
        <v>117</v>
      </c>
      <c r="CQ54" s="54" t="s">
        <v>117</v>
      </c>
      <c r="CR54" s="54" t="s">
        <v>337</v>
      </c>
      <c r="CS54" s="54">
        <v>149</v>
      </c>
    </row>
    <row r="55" spans="1:97" ht="13.5" x14ac:dyDescent="0.15">
      <c r="P55" s="15"/>
      <c r="CH55" s="66" t="s">
        <v>174</v>
      </c>
      <c r="CI55" s="66">
        <v>41</v>
      </c>
      <c r="CO55" s="57">
        <v>1</v>
      </c>
      <c r="CP55" s="57" t="s">
        <v>117</v>
      </c>
      <c r="CQ55" s="57" t="s">
        <v>117</v>
      </c>
      <c r="CR55" s="57" t="s">
        <v>338</v>
      </c>
      <c r="CS55" s="54">
        <v>150</v>
      </c>
    </row>
    <row r="56" spans="1:97" ht="13.5" x14ac:dyDescent="0.15">
      <c r="P56" s="15"/>
      <c r="CH56" s="66" t="s">
        <v>175</v>
      </c>
      <c r="CI56" s="66">
        <v>42</v>
      </c>
      <c r="CO56" s="57">
        <v>1</v>
      </c>
      <c r="CP56" s="57" t="s">
        <v>117</v>
      </c>
      <c r="CQ56" s="57" t="s">
        <v>117</v>
      </c>
      <c r="CR56" s="57" t="s">
        <v>339</v>
      </c>
      <c r="CS56" s="54">
        <v>151</v>
      </c>
    </row>
    <row r="57" spans="1:97" ht="13.5" x14ac:dyDescent="0.15">
      <c r="P57" s="15"/>
      <c r="CH57" s="66" t="s">
        <v>176</v>
      </c>
      <c r="CI57" s="66">
        <v>43</v>
      </c>
      <c r="CO57" s="57">
        <v>1</v>
      </c>
      <c r="CP57" s="57" t="s">
        <v>117</v>
      </c>
      <c r="CQ57" s="57" t="s">
        <v>117</v>
      </c>
      <c r="CR57" s="57" t="s">
        <v>340</v>
      </c>
      <c r="CS57" s="54">
        <v>152</v>
      </c>
    </row>
    <row r="58" spans="1:97" ht="13.5" x14ac:dyDescent="0.15">
      <c r="P58" s="15"/>
      <c r="CH58" s="66" t="s">
        <v>177</v>
      </c>
      <c r="CI58" s="66">
        <v>44</v>
      </c>
      <c r="CO58" s="57">
        <v>1</v>
      </c>
      <c r="CP58" s="57" t="s">
        <v>117</v>
      </c>
      <c r="CQ58" s="57" t="s">
        <v>117</v>
      </c>
      <c r="CR58" s="57" t="s">
        <v>341</v>
      </c>
      <c r="CS58" s="54">
        <v>153</v>
      </c>
    </row>
    <row r="59" spans="1:97" ht="13.5" x14ac:dyDescent="0.15">
      <c r="P59" s="15"/>
      <c r="CH59" s="66" t="s">
        <v>178</v>
      </c>
      <c r="CI59" s="66">
        <v>45</v>
      </c>
      <c r="CO59" s="58">
        <v>1</v>
      </c>
      <c r="CP59" s="58" t="s">
        <v>117</v>
      </c>
      <c r="CQ59" s="58" t="s">
        <v>117</v>
      </c>
      <c r="CR59" s="58" t="s">
        <v>342</v>
      </c>
      <c r="CS59" s="54">
        <v>154</v>
      </c>
    </row>
    <row r="60" spans="1:97" ht="13.5" x14ac:dyDescent="0.15">
      <c r="P60" s="15"/>
      <c r="CH60" s="66" t="s">
        <v>179</v>
      </c>
      <c r="CI60" s="66">
        <v>46</v>
      </c>
      <c r="CO60" s="54">
        <v>1</v>
      </c>
      <c r="CP60" s="54" t="s">
        <v>117</v>
      </c>
      <c r="CQ60" s="54" t="s">
        <v>117</v>
      </c>
      <c r="CR60" s="54" t="s">
        <v>343</v>
      </c>
      <c r="CS60" s="54">
        <v>155</v>
      </c>
    </row>
    <row r="61" spans="1:97" ht="13.5" x14ac:dyDescent="0.15">
      <c r="P61" s="15"/>
      <c r="CH61" s="66" t="s">
        <v>180</v>
      </c>
      <c r="CI61" s="66">
        <v>47</v>
      </c>
      <c r="CO61" s="54">
        <v>1</v>
      </c>
      <c r="CP61" s="54" t="s">
        <v>117</v>
      </c>
      <c r="CQ61" s="54" t="s">
        <v>117</v>
      </c>
      <c r="CR61" s="54" t="s">
        <v>344</v>
      </c>
      <c r="CS61" s="54">
        <v>156</v>
      </c>
    </row>
    <row r="62" spans="1:97" ht="13.5" x14ac:dyDescent="0.15">
      <c r="P62" s="15"/>
      <c r="CO62" s="54">
        <v>1</v>
      </c>
      <c r="CP62" s="54" t="s">
        <v>117</v>
      </c>
      <c r="CQ62" s="54" t="s">
        <v>117</v>
      </c>
      <c r="CR62" s="54" t="s">
        <v>345</v>
      </c>
      <c r="CS62" s="54">
        <v>157</v>
      </c>
    </row>
    <row r="63" spans="1:97" ht="13.5" x14ac:dyDescent="0.15">
      <c r="P63" s="15"/>
      <c r="CO63" s="54">
        <v>1</v>
      </c>
      <c r="CP63" s="54" t="s">
        <v>117</v>
      </c>
      <c r="CQ63" s="54" t="s">
        <v>117</v>
      </c>
      <c r="CR63" s="54" t="s">
        <v>346</v>
      </c>
      <c r="CS63" s="54">
        <v>158</v>
      </c>
    </row>
    <row r="64" spans="1:97" ht="13.5" x14ac:dyDescent="0.15">
      <c r="P64" s="15"/>
      <c r="CO64" s="54">
        <v>1</v>
      </c>
      <c r="CP64" s="54" t="s">
        <v>117</v>
      </c>
      <c r="CQ64" s="54" t="s">
        <v>117</v>
      </c>
      <c r="CR64" s="54" t="s">
        <v>347</v>
      </c>
      <c r="CS64" s="54">
        <v>159</v>
      </c>
    </row>
    <row r="65" spans="16:97" ht="13.5" x14ac:dyDescent="0.15">
      <c r="P65" s="15"/>
      <c r="CO65" s="54">
        <v>1</v>
      </c>
      <c r="CP65" s="54" t="s">
        <v>117</v>
      </c>
      <c r="CQ65" s="54" t="s">
        <v>117</v>
      </c>
      <c r="CR65" s="54" t="s">
        <v>348</v>
      </c>
      <c r="CS65" s="54">
        <v>160</v>
      </c>
    </row>
    <row r="66" spans="16:97" ht="13.5" x14ac:dyDescent="0.15">
      <c r="P66" s="15"/>
      <c r="CD66" s="16"/>
      <c r="CE66" s="16"/>
      <c r="CF66" s="16"/>
      <c r="CO66" s="54">
        <v>1</v>
      </c>
      <c r="CP66" s="54" t="s">
        <v>117</v>
      </c>
      <c r="CQ66" s="54" t="s">
        <v>117</v>
      </c>
      <c r="CR66" s="54" t="s">
        <v>349</v>
      </c>
      <c r="CS66" s="54">
        <v>161</v>
      </c>
    </row>
    <row r="67" spans="16:97" ht="13.5" x14ac:dyDescent="0.15">
      <c r="P67" s="15"/>
      <c r="CD67" s="16"/>
      <c r="CE67" s="16"/>
      <c r="CF67" s="16"/>
      <c r="CO67" s="54">
        <v>1</v>
      </c>
      <c r="CP67" s="54" t="s">
        <v>117</v>
      </c>
      <c r="CQ67" s="54" t="s">
        <v>117</v>
      </c>
      <c r="CR67" s="54" t="s">
        <v>350</v>
      </c>
      <c r="CS67" s="54">
        <v>162</v>
      </c>
    </row>
    <row r="68" spans="16:97" ht="13.5" x14ac:dyDescent="0.15">
      <c r="P68" s="15"/>
      <c r="CD68" s="16"/>
      <c r="CE68" s="16"/>
      <c r="CF68" s="16"/>
      <c r="CO68" s="54">
        <v>1</v>
      </c>
      <c r="CP68" s="54" t="s">
        <v>117</v>
      </c>
      <c r="CQ68" s="54" t="s">
        <v>117</v>
      </c>
      <c r="CR68" s="54" t="s">
        <v>351</v>
      </c>
      <c r="CS68" s="54">
        <v>163</v>
      </c>
    </row>
    <row r="69" spans="16:97" ht="13.5" x14ac:dyDescent="0.15">
      <c r="P69" s="15"/>
      <c r="CD69" s="16"/>
      <c r="CE69" s="16"/>
      <c r="CF69" s="16"/>
      <c r="CO69" s="54">
        <v>1</v>
      </c>
      <c r="CP69" s="54" t="s">
        <v>117</v>
      </c>
      <c r="CQ69" s="54" t="s">
        <v>117</v>
      </c>
      <c r="CR69" s="54" t="s">
        <v>352</v>
      </c>
      <c r="CS69" s="54">
        <v>164</v>
      </c>
    </row>
    <row r="70" spans="16:97" ht="13.5" x14ac:dyDescent="0.15">
      <c r="P70" s="15"/>
      <c r="CD70" s="16"/>
      <c r="CE70" s="16"/>
      <c r="CF70" s="16"/>
      <c r="CO70" s="54">
        <v>1</v>
      </c>
      <c r="CP70" s="54" t="s">
        <v>117</v>
      </c>
      <c r="CQ70" s="54" t="s">
        <v>117</v>
      </c>
      <c r="CR70" s="54" t="s">
        <v>353</v>
      </c>
      <c r="CS70" s="54">
        <v>165</v>
      </c>
    </row>
    <row r="71" spans="16:97" ht="13.5" x14ac:dyDescent="0.15">
      <c r="P71" s="15"/>
      <c r="CD71" s="16"/>
      <c r="CE71" s="16"/>
      <c r="CF71" s="16"/>
      <c r="CO71" s="54">
        <v>1</v>
      </c>
      <c r="CP71" s="54" t="s">
        <v>117</v>
      </c>
      <c r="CQ71" s="54" t="s">
        <v>117</v>
      </c>
      <c r="CR71" s="54" t="s">
        <v>354</v>
      </c>
      <c r="CS71" s="54">
        <v>166</v>
      </c>
    </row>
    <row r="72" spans="16:97" ht="13.5" x14ac:dyDescent="0.15">
      <c r="P72" s="15"/>
      <c r="CD72" s="16"/>
      <c r="CE72" s="16"/>
      <c r="CF72" s="16"/>
      <c r="CO72" s="54">
        <v>1</v>
      </c>
      <c r="CP72" s="54" t="s">
        <v>117</v>
      </c>
      <c r="CQ72" s="54" t="s">
        <v>117</v>
      </c>
      <c r="CR72" s="54" t="s">
        <v>355</v>
      </c>
      <c r="CS72" s="54">
        <v>167</v>
      </c>
    </row>
    <row r="73" spans="16:97" ht="13.5" x14ac:dyDescent="0.15">
      <c r="P73" s="15"/>
      <c r="CD73" s="16"/>
      <c r="CE73" s="16"/>
      <c r="CF73" s="16"/>
      <c r="CO73" s="54">
        <v>1</v>
      </c>
      <c r="CP73" s="54" t="s">
        <v>117</v>
      </c>
      <c r="CQ73" s="54" t="s">
        <v>117</v>
      </c>
      <c r="CR73" s="54" t="s">
        <v>356</v>
      </c>
      <c r="CS73" s="54">
        <v>168</v>
      </c>
    </row>
    <row r="74" spans="16:97" ht="13.5" x14ac:dyDescent="0.15">
      <c r="P74" s="15"/>
      <c r="CD74" s="16"/>
      <c r="CE74" s="16"/>
      <c r="CF74" s="16"/>
      <c r="CO74" s="54">
        <v>1</v>
      </c>
      <c r="CP74" s="54" t="s">
        <v>117</v>
      </c>
      <c r="CQ74" s="54" t="s">
        <v>117</v>
      </c>
      <c r="CR74" s="54" t="s">
        <v>357</v>
      </c>
      <c r="CS74" s="54">
        <v>169</v>
      </c>
    </row>
    <row r="75" spans="16:97" ht="13.5" x14ac:dyDescent="0.15">
      <c r="P75" s="15"/>
      <c r="CD75" s="16"/>
      <c r="CE75" s="16"/>
      <c r="CF75" s="16"/>
      <c r="CO75" s="54">
        <v>1</v>
      </c>
      <c r="CP75" s="54" t="s">
        <v>117</v>
      </c>
      <c r="CQ75" s="54" t="s">
        <v>117</v>
      </c>
      <c r="CR75" s="54" t="s">
        <v>358</v>
      </c>
      <c r="CS75" s="54">
        <v>170</v>
      </c>
    </row>
    <row r="76" spans="16:97" ht="13.5" x14ac:dyDescent="0.15">
      <c r="P76" s="15"/>
      <c r="CD76" s="16"/>
      <c r="CE76" s="16"/>
      <c r="CF76" s="16"/>
      <c r="CO76" s="54">
        <v>1</v>
      </c>
      <c r="CP76" s="54" t="s">
        <v>117</v>
      </c>
      <c r="CQ76" s="54" t="s">
        <v>117</v>
      </c>
      <c r="CR76" s="54" t="s">
        <v>359</v>
      </c>
      <c r="CS76" s="54">
        <v>171</v>
      </c>
    </row>
    <row r="77" spans="16:97" ht="13.5" x14ac:dyDescent="0.15">
      <c r="P77" s="15"/>
      <c r="CD77" s="16"/>
      <c r="CE77" s="16"/>
      <c r="CF77" s="16"/>
      <c r="CO77" s="54">
        <v>1</v>
      </c>
      <c r="CP77" s="54" t="s">
        <v>117</v>
      </c>
      <c r="CQ77" s="54" t="s">
        <v>117</v>
      </c>
      <c r="CR77" s="54" t="s">
        <v>360</v>
      </c>
      <c r="CS77" s="54">
        <v>172</v>
      </c>
    </row>
    <row r="78" spans="16:97" ht="13.5" x14ac:dyDescent="0.15">
      <c r="P78" s="15"/>
      <c r="CD78" s="16"/>
      <c r="CE78" s="16"/>
      <c r="CF78" s="16"/>
      <c r="CO78" s="54">
        <v>1</v>
      </c>
      <c r="CP78" s="54" t="s">
        <v>117</v>
      </c>
      <c r="CQ78" s="54" t="s">
        <v>117</v>
      </c>
      <c r="CR78" s="54" t="s">
        <v>361</v>
      </c>
      <c r="CS78" s="54">
        <v>173</v>
      </c>
    </row>
    <row r="79" spans="16:97" ht="13.5" x14ac:dyDescent="0.15">
      <c r="P79" s="15"/>
      <c r="CD79" s="16"/>
      <c r="CE79" s="16"/>
      <c r="CF79" s="16"/>
      <c r="CO79" s="54">
        <v>1</v>
      </c>
      <c r="CP79" s="54" t="s">
        <v>117</v>
      </c>
      <c r="CQ79" s="54" t="s">
        <v>117</v>
      </c>
      <c r="CR79" s="54" t="s">
        <v>362</v>
      </c>
      <c r="CS79" s="54">
        <v>174</v>
      </c>
    </row>
    <row r="80" spans="16:97" ht="13.5" x14ac:dyDescent="0.15">
      <c r="P80" s="15"/>
      <c r="CO80" s="54">
        <v>1</v>
      </c>
      <c r="CP80" s="54" t="s">
        <v>117</v>
      </c>
      <c r="CQ80" s="54" t="s">
        <v>117</v>
      </c>
      <c r="CR80" s="54" t="s">
        <v>363</v>
      </c>
      <c r="CS80" s="54">
        <v>175</v>
      </c>
    </row>
    <row r="81" spans="16:97" ht="13.5" x14ac:dyDescent="0.15">
      <c r="P81" s="15"/>
      <c r="CO81" s="54">
        <v>1</v>
      </c>
      <c r="CP81" s="54" t="s">
        <v>117</v>
      </c>
      <c r="CQ81" s="54" t="s">
        <v>117</v>
      </c>
      <c r="CR81" s="54" t="s">
        <v>364</v>
      </c>
      <c r="CS81" s="54">
        <v>176</v>
      </c>
    </row>
    <row r="82" spans="16:97" ht="13.5" x14ac:dyDescent="0.15">
      <c r="P82" s="15"/>
      <c r="CO82" s="54">
        <v>1</v>
      </c>
      <c r="CP82" s="54" t="s">
        <v>117</v>
      </c>
      <c r="CQ82" s="54" t="s">
        <v>117</v>
      </c>
      <c r="CR82" s="54" t="s">
        <v>365</v>
      </c>
      <c r="CS82" s="54">
        <v>177</v>
      </c>
    </row>
    <row r="83" spans="16:97" ht="13.5" x14ac:dyDescent="0.15">
      <c r="P83" s="15"/>
      <c r="CO83" s="54">
        <v>1</v>
      </c>
      <c r="CP83" s="54" t="s">
        <v>117</v>
      </c>
      <c r="CQ83" s="54" t="s">
        <v>117</v>
      </c>
      <c r="CR83" s="54" t="s">
        <v>366</v>
      </c>
      <c r="CS83" s="54">
        <v>178</v>
      </c>
    </row>
    <row r="84" spans="16:97" ht="13.5" x14ac:dyDescent="0.15">
      <c r="P84" s="15"/>
      <c r="CO84" s="54">
        <v>1</v>
      </c>
      <c r="CP84" s="54" t="s">
        <v>117</v>
      </c>
      <c r="CQ84" s="54" t="s">
        <v>117</v>
      </c>
      <c r="CR84" s="54" t="s">
        <v>367</v>
      </c>
      <c r="CS84" s="54">
        <v>179</v>
      </c>
    </row>
    <row r="85" spans="16:97" ht="13.5" x14ac:dyDescent="0.15">
      <c r="P85" s="15"/>
      <c r="CO85" s="54">
        <v>1</v>
      </c>
      <c r="CP85" s="54" t="s">
        <v>117</v>
      </c>
      <c r="CQ85" s="54" t="s">
        <v>117</v>
      </c>
      <c r="CR85" s="54" t="s">
        <v>368</v>
      </c>
      <c r="CS85" s="54">
        <v>180</v>
      </c>
    </row>
    <row r="86" spans="16:97" ht="13.5" x14ac:dyDescent="0.15">
      <c r="P86" s="15"/>
      <c r="CO86" s="54">
        <v>1</v>
      </c>
      <c r="CP86" s="54" t="s">
        <v>117</v>
      </c>
      <c r="CQ86" s="54" t="s">
        <v>117</v>
      </c>
      <c r="CR86" s="54" t="s">
        <v>369</v>
      </c>
      <c r="CS86" s="54">
        <v>181</v>
      </c>
    </row>
    <row r="87" spans="16:97" ht="13.5" x14ac:dyDescent="0.15">
      <c r="P87" s="15"/>
      <c r="CO87" s="54">
        <v>1</v>
      </c>
      <c r="CP87" s="54" t="s">
        <v>117</v>
      </c>
      <c r="CQ87" s="54" t="s">
        <v>117</v>
      </c>
      <c r="CR87" s="54" t="s">
        <v>370</v>
      </c>
      <c r="CS87" s="54">
        <v>182</v>
      </c>
    </row>
    <row r="88" spans="16:97" ht="13.5" x14ac:dyDescent="0.15">
      <c r="P88" s="15"/>
      <c r="CO88" s="54">
        <v>1</v>
      </c>
      <c r="CP88" s="54" t="s">
        <v>117</v>
      </c>
      <c r="CQ88" s="54" t="s">
        <v>117</v>
      </c>
      <c r="CR88" s="54" t="s">
        <v>371</v>
      </c>
      <c r="CS88" s="54">
        <v>183</v>
      </c>
    </row>
    <row r="89" spans="16:97" ht="13.5" x14ac:dyDescent="0.15">
      <c r="P89" s="15"/>
      <c r="CO89" s="54">
        <v>1</v>
      </c>
      <c r="CP89" s="54" t="s">
        <v>117</v>
      </c>
      <c r="CQ89" s="54" t="s">
        <v>117</v>
      </c>
      <c r="CR89" s="54" t="s">
        <v>372</v>
      </c>
      <c r="CS89" s="54">
        <v>184</v>
      </c>
    </row>
    <row r="90" spans="16:97" ht="13.5" x14ac:dyDescent="0.15">
      <c r="P90" s="15"/>
      <c r="CO90" s="54">
        <v>1</v>
      </c>
      <c r="CP90" s="54" t="s">
        <v>117</v>
      </c>
      <c r="CQ90" s="54" t="s">
        <v>117</v>
      </c>
      <c r="CR90" s="54" t="s">
        <v>373</v>
      </c>
      <c r="CS90" s="54">
        <v>185</v>
      </c>
    </row>
    <row r="91" spans="16:97" ht="13.5" x14ac:dyDescent="0.15">
      <c r="P91" s="15"/>
      <c r="CO91" s="54">
        <v>1</v>
      </c>
      <c r="CP91" s="54" t="s">
        <v>117</v>
      </c>
      <c r="CQ91" s="54" t="s">
        <v>117</v>
      </c>
      <c r="CR91" s="54" t="s">
        <v>374</v>
      </c>
      <c r="CS91" s="54">
        <v>186</v>
      </c>
    </row>
    <row r="92" spans="16:97" ht="13.5" x14ac:dyDescent="0.15">
      <c r="P92" s="15"/>
      <c r="CO92" s="54">
        <v>1</v>
      </c>
      <c r="CP92" s="54" t="s">
        <v>117</v>
      </c>
      <c r="CQ92" s="54" t="s">
        <v>117</v>
      </c>
      <c r="CR92" s="54" t="s">
        <v>375</v>
      </c>
      <c r="CS92" s="54">
        <v>187</v>
      </c>
    </row>
    <row r="93" spans="16:97" ht="13.5" x14ac:dyDescent="0.15">
      <c r="P93" s="15"/>
      <c r="CO93" s="54">
        <v>1</v>
      </c>
      <c r="CP93" s="54" t="s">
        <v>117</v>
      </c>
      <c r="CQ93" s="54" t="s">
        <v>117</v>
      </c>
      <c r="CR93" s="54" t="s">
        <v>376</v>
      </c>
      <c r="CS93" s="54">
        <v>188</v>
      </c>
    </row>
    <row r="94" spans="16:97" ht="13.5" x14ac:dyDescent="0.15">
      <c r="P94" s="15"/>
      <c r="CO94" s="54">
        <v>1</v>
      </c>
      <c r="CP94" s="54" t="s">
        <v>117</v>
      </c>
      <c r="CQ94" s="54" t="s">
        <v>117</v>
      </c>
      <c r="CR94" s="54" t="s">
        <v>377</v>
      </c>
      <c r="CS94" s="54">
        <v>189</v>
      </c>
    </row>
    <row r="95" spans="16:97" ht="13.5" x14ac:dyDescent="0.15">
      <c r="P95" s="15"/>
      <c r="CO95" s="54">
        <v>1</v>
      </c>
      <c r="CP95" s="54" t="s">
        <v>117</v>
      </c>
      <c r="CQ95" s="54" t="s">
        <v>117</v>
      </c>
      <c r="CR95" s="54" t="s">
        <v>378</v>
      </c>
      <c r="CS95" s="54">
        <v>190</v>
      </c>
    </row>
    <row r="96" spans="16:97" ht="13.5" x14ac:dyDescent="0.15">
      <c r="P96" s="15"/>
      <c r="CO96" s="54">
        <v>1</v>
      </c>
      <c r="CP96" s="54" t="s">
        <v>117</v>
      </c>
      <c r="CQ96" s="54" t="s">
        <v>117</v>
      </c>
      <c r="CR96" s="54" t="s">
        <v>379</v>
      </c>
      <c r="CS96" s="54">
        <v>191</v>
      </c>
    </row>
    <row r="97" spans="16:97" ht="13.5" x14ac:dyDescent="0.15">
      <c r="P97" s="15"/>
      <c r="CO97" s="54">
        <v>1</v>
      </c>
      <c r="CP97" s="54" t="s">
        <v>117</v>
      </c>
      <c r="CQ97" s="54" t="s">
        <v>117</v>
      </c>
      <c r="CR97" s="54" t="s">
        <v>380</v>
      </c>
      <c r="CS97" s="54">
        <v>192</v>
      </c>
    </row>
    <row r="98" spans="16:97" ht="13.5" x14ac:dyDescent="0.15">
      <c r="P98" s="15"/>
      <c r="CO98" s="54">
        <v>1</v>
      </c>
      <c r="CP98" s="54" t="s">
        <v>117</v>
      </c>
      <c r="CQ98" s="54" t="s">
        <v>117</v>
      </c>
      <c r="CR98" s="54" t="s">
        <v>381</v>
      </c>
      <c r="CS98" s="54">
        <v>193</v>
      </c>
    </row>
    <row r="99" spans="16:97" ht="13.5" x14ac:dyDescent="0.15">
      <c r="P99" s="15"/>
      <c r="CO99" s="54">
        <v>1</v>
      </c>
      <c r="CP99" s="54" t="s">
        <v>117</v>
      </c>
      <c r="CQ99" s="54" t="s">
        <v>117</v>
      </c>
      <c r="CR99" s="54" t="s">
        <v>382</v>
      </c>
      <c r="CS99" s="54">
        <v>194</v>
      </c>
    </row>
    <row r="100" spans="16:97" ht="13.5" x14ac:dyDescent="0.15">
      <c r="P100" s="15"/>
      <c r="CO100" s="54">
        <v>1</v>
      </c>
      <c r="CP100" s="54" t="s">
        <v>117</v>
      </c>
      <c r="CQ100" s="54" t="s">
        <v>117</v>
      </c>
      <c r="CR100" s="54" t="s">
        <v>383</v>
      </c>
      <c r="CS100" s="54">
        <v>195</v>
      </c>
    </row>
    <row r="101" spans="16:97" ht="13.5" x14ac:dyDescent="0.15">
      <c r="P101" s="15"/>
      <c r="CO101" s="54">
        <v>1</v>
      </c>
      <c r="CP101" s="54" t="s">
        <v>117</v>
      </c>
      <c r="CQ101" s="54" t="s">
        <v>117</v>
      </c>
      <c r="CR101" s="54" t="s">
        <v>384</v>
      </c>
      <c r="CS101" s="54">
        <v>196</v>
      </c>
    </row>
    <row r="102" spans="16:97" ht="13.5" x14ac:dyDescent="0.15">
      <c r="P102" s="15"/>
      <c r="CO102" s="54">
        <v>1</v>
      </c>
      <c r="CP102" s="54" t="s">
        <v>117</v>
      </c>
      <c r="CQ102" s="54" t="s">
        <v>117</v>
      </c>
      <c r="CR102" s="54" t="s">
        <v>385</v>
      </c>
      <c r="CS102" s="54">
        <v>197</v>
      </c>
    </row>
    <row r="103" spans="16:97" ht="13.5" x14ac:dyDescent="0.15">
      <c r="P103" s="15"/>
      <c r="CO103" s="54">
        <v>1</v>
      </c>
      <c r="CP103" s="54" t="s">
        <v>117</v>
      </c>
      <c r="CQ103" s="54" t="s">
        <v>117</v>
      </c>
      <c r="CR103" s="54" t="s">
        <v>386</v>
      </c>
      <c r="CS103" s="54">
        <v>198</v>
      </c>
    </row>
    <row r="104" spans="16:97" ht="13.5" x14ac:dyDescent="0.15">
      <c r="P104" s="15"/>
      <c r="CO104" s="54">
        <v>1</v>
      </c>
      <c r="CP104" s="54" t="s">
        <v>117</v>
      </c>
      <c r="CQ104" s="54" t="s">
        <v>117</v>
      </c>
      <c r="CR104" s="54" t="s">
        <v>387</v>
      </c>
      <c r="CS104" s="54">
        <v>199</v>
      </c>
    </row>
    <row r="105" spans="16:97" ht="13.5" x14ac:dyDescent="0.15">
      <c r="P105" s="15"/>
      <c r="CO105" s="54">
        <v>1</v>
      </c>
      <c r="CP105" s="54" t="s">
        <v>117</v>
      </c>
      <c r="CQ105" s="54" t="s">
        <v>117</v>
      </c>
      <c r="CR105" s="54" t="s">
        <v>388</v>
      </c>
      <c r="CS105" s="54">
        <v>200</v>
      </c>
    </row>
    <row r="106" spans="16:97" ht="13.5" x14ac:dyDescent="0.15">
      <c r="P106" s="15"/>
      <c r="CO106" s="54">
        <v>1</v>
      </c>
      <c r="CP106" s="54" t="s">
        <v>117</v>
      </c>
      <c r="CQ106" s="54" t="s">
        <v>117</v>
      </c>
      <c r="CR106" s="54" t="s">
        <v>389</v>
      </c>
      <c r="CS106" s="54">
        <v>201</v>
      </c>
    </row>
    <row r="107" spans="16:97" ht="13.5" x14ac:dyDescent="0.15">
      <c r="P107" s="15"/>
      <c r="CO107" s="54">
        <v>1</v>
      </c>
      <c r="CP107" s="54" t="s">
        <v>117</v>
      </c>
      <c r="CQ107" s="54" t="s">
        <v>117</v>
      </c>
      <c r="CR107" s="54" t="s">
        <v>390</v>
      </c>
      <c r="CS107" s="54">
        <v>202</v>
      </c>
    </row>
    <row r="108" spans="16:97" ht="13.5" x14ac:dyDescent="0.15">
      <c r="P108" s="15"/>
      <c r="CO108" s="54">
        <v>1</v>
      </c>
      <c r="CP108" s="54" t="s">
        <v>117</v>
      </c>
      <c r="CQ108" s="54" t="s">
        <v>117</v>
      </c>
      <c r="CR108" s="54" t="s">
        <v>391</v>
      </c>
      <c r="CS108" s="54">
        <v>203</v>
      </c>
    </row>
    <row r="109" spans="16:97" ht="13.5" x14ac:dyDescent="0.15">
      <c r="P109" s="15"/>
      <c r="CO109" s="54">
        <v>1</v>
      </c>
      <c r="CP109" s="54" t="s">
        <v>117</v>
      </c>
      <c r="CQ109" s="54" t="s">
        <v>117</v>
      </c>
      <c r="CR109" s="54" t="s">
        <v>392</v>
      </c>
      <c r="CS109" s="54">
        <v>204</v>
      </c>
    </row>
    <row r="110" spans="16:97" ht="13.5" x14ac:dyDescent="0.15">
      <c r="P110" s="15"/>
      <c r="CO110" s="54">
        <v>1</v>
      </c>
      <c r="CP110" s="54" t="s">
        <v>117</v>
      </c>
      <c r="CQ110" s="54" t="s">
        <v>117</v>
      </c>
      <c r="CR110" s="54" t="s">
        <v>393</v>
      </c>
      <c r="CS110" s="54">
        <v>205</v>
      </c>
    </row>
    <row r="111" spans="16:97" ht="13.5" x14ac:dyDescent="0.15">
      <c r="P111" s="15"/>
      <c r="CO111" s="54">
        <v>1</v>
      </c>
      <c r="CP111" s="54" t="s">
        <v>117</v>
      </c>
      <c r="CQ111" s="54" t="s">
        <v>117</v>
      </c>
      <c r="CR111" s="54" t="s">
        <v>394</v>
      </c>
      <c r="CS111" s="54">
        <v>206</v>
      </c>
    </row>
    <row r="112" spans="16:97" ht="13.5" x14ac:dyDescent="0.15">
      <c r="P112" s="15"/>
      <c r="CO112" s="54">
        <v>1</v>
      </c>
      <c r="CP112" s="54" t="s">
        <v>117</v>
      </c>
      <c r="CQ112" s="54" t="s">
        <v>117</v>
      </c>
      <c r="CR112" s="54" t="s">
        <v>395</v>
      </c>
      <c r="CS112" s="54">
        <v>207</v>
      </c>
    </row>
    <row r="113" spans="16:97" ht="13.5" x14ac:dyDescent="0.15">
      <c r="P113" s="15"/>
      <c r="CO113" s="54">
        <v>1</v>
      </c>
      <c r="CP113" s="54" t="s">
        <v>117</v>
      </c>
      <c r="CQ113" s="54" t="s">
        <v>117</v>
      </c>
      <c r="CR113" s="54" t="s">
        <v>396</v>
      </c>
      <c r="CS113" s="54">
        <v>208</v>
      </c>
    </row>
    <row r="114" spans="16:97" ht="13.5" x14ac:dyDescent="0.15">
      <c r="P114" s="15"/>
      <c r="CO114" s="54">
        <v>1</v>
      </c>
      <c r="CP114" s="54" t="s">
        <v>117</v>
      </c>
      <c r="CQ114" s="54" t="s">
        <v>117</v>
      </c>
      <c r="CR114" s="54" t="s">
        <v>397</v>
      </c>
      <c r="CS114" s="54">
        <v>209</v>
      </c>
    </row>
    <row r="115" spans="16:97" ht="13.5" x14ac:dyDescent="0.15">
      <c r="P115" s="15"/>
      <c r="CO115" s="54">
        <v>1</v>
      </c>
      <c r="CP115" s="54" t="s">
        <v>117</v>
      </c>
      <c r="CQ115" s="54" t="s">
        <v>117</v>
      </c>
      <c r="CR115" s="54" t="s">
        <v>398</v>
      </c>
      <c r="CS115" s="54">
        <v>210</v>
      </c>
    </row>
    <row r="116" spans="16:97" ht="13.5" x14ac:dyDescent="0.15">
      <c r="P116" s="15"/>
      <c r="CO116" s="54">
        <v>1</v>
      </c>
      <c r="CP116" s="54" t="s">
        <v>117</v>
      </c>
      <c r="CQ116" s="54" t="s">
        <v>117</v>
      </c>
      <c r="CR116" s="54" t="s">
        <v>1094</v>
      </c>
      <c r="CS116" s="54">
        <v>211</v>
      </c>
    </row>
    <row r="117" spans="16:97" ht="13.5" x14ac:dyDescent="0.15">
      <c r="P117" s="15"/>
      <c r="CO117" s="54">
        <v>1</v>
      </c>
      <c r="CP117" s="54" t="s">
        <v>117</v>
      </c>
      <c r="CQ117" s="54" t="s">
        <v>117</v>
      </c>
      <c r="CR117" s="54" t="s">
        <v>1095</v>
      </c>
      <c r="CS117" s="54">
        <v>212</v>
      </c>
    </row>
    <row r="118" spans="16:97" ht="13.5" x14ac:dyDescent="0.15">
      <c r="P118" s="15"/>
      <c r="CO118" s="54">
        <v>1</v>
      </c>
      <c r="CP118" s="54" t="s">
        <v>117</v>
      </c>
      <c r="CQ118" s="54" t="s">
        <v>117</v>
      </c>
      <c r="CR118" s="54" t="s">
        <v>1096</v>
      </c>
      <c r="CS118" s="54">
        <v>213</v>
      </c>
    </row>
    <row r="119" spans="16:97" ht="13.5" x14ac:dyDescent="0.15">
      <c r="P119" s="15"/>
      <c r="CO119" s="54">
        <v>1</v>
      </c>
      <c r="CP119" s="54" t="s">
        <v>117</v>
      </c>
      <c r="CQ119" s="54" t="s">
        <v>117</v>
      </c>
      <c r="CR119" s="54" t="s">
        <v>1097</v>
      </c>
      <c r="CS119" s="54">
        <v>214</v>
      </c>
    </row>
    <row r="120" spans="16:97" ht="13.5" x14ac:dyDescent="0.15">
      <c r="P120" s="15"/>
      <c r="CO120" s="54">
        <v>1</v>
      </c>
      <c r="CP120" s="54" t="s">
        <v>117</v>
      </c>
      <c r="CQ120" s="54" t="s">
        <v>117</v>
      </c>
      <c r="CR120" s="54" t="s">
        <v>1098</v>
      </c>
      <c r="CS120" s="54">
        <v>215</v>
      </c>
    </row>
    <row r="121" spans="16:97" ht="13.5" x14ac:dyDescent="0.15">
      <c r="P121" s="15"/>
      <c r="CO121" s="54">
        <v>1</v>
      </c>
      <c r="CP121" s="54" t="s">
        <v>117</v>
      </c>
      <c r="CQ121" s="54" t="s">
        <v>117</v>
      </c>
      <c r="CR121" s="54" t="s">
        <v>1099</v>
      </c>
      <c r="CS121" s="54">
        <v>216</v>
      </c>
    </row>
    <row r="122" spans="16:97" ht="13.5" x14ac:dyDescent="0.15">
      <c r="P122" s="15"/>
      <c r="CO122" s="54">
        <v>1</v>
      </c>
      <c r="CP122" s="54" t="s">
        <v>117</v>
      </c>
      <c r="CQ122" s="54" t="s">
        <v>117</v>
      </c>
      <c r="CR122" s="54" t="s">
        <v>1100</v>
      </c>
      <c r="CS122" s="54">
        <v>217</v>
      </c>
    </row>
    <row r="123" spans="16:97" ht="13.5" x14ac:dyDescent="0.15">
      <c r="P123" s="15"/>
      <c r="CO123" s="54"/>
      <c r="CP123" s="54"/>
      <c r="CQ123" s="54"/>
      <c r="CR123" s="54"/>
      <c r="CS123" s="54"/>
    </row>
    <row r="124" spans="16:97" ht="13.5" x14ac:dyDescent="0.15">
      <c r="P124" s="15"/>
      <c r="CO124" s="54"/>
      <c r="CP124" s="54"/>
      <c r="CQ124" s="54"/>
      <c r="CR124" s="54"/>
      <c r="CS124" s="54"/>
    </row>
    <row r="125" spans="16:97" ht="13.5" x14ac:dyDescent="0.15">
      <c r="P125" s="15"/>
      <c r="CO125" s="54"/>
      <c r="CP125" s="54"/>
      <c r="CQ125" s="54"/>
      <c r="CR125" s="54"/>
      <c r="CS125" s="54"/>
    </row>
    <row r="126" spans="16:97" ht="13.5" x14ac:dyDescent="0.15">
      <c r="P126" s="15"/>
      <c r="CO126" s="54">
        <v>2</v>
      </c>
      <c r="CP126" s="54" t="s">
        <v>120</v>
      </c>
      <c r="CQ126" s="54" t="s">
        <v>399</v>
      </c>
      <c r="CR126" s="54" t="s">
        <v>400</v>
      </c>
      <c r="CS126" s="54">
        <v>223</v>
      </c>
    </row>
    <row r="127" spans="16:97" ht="13.5" x14ac:dyDescent="0.15">
      <c r="P127" s="15"/>
      <c r="CO127" s="54">
        <v>2</v>
      </c>
      <c r="CP127" s="54" t="s">
        <v>120</v>
      </c>
      <c r="CQ127" s="54" t="s">
        <v>399</v>
      </c>
      <c r="CR127" s="54" t="s">
        <v>401</v>
      </c>
      <c r="CS127" s="54">
        <v>224</v>
      </c>
    </row>
    <row r="128" spans="16:97" ht="13.5" x14ac:dyDescent="0.15">
      <c r="P128" s="15"/>
      <c r="CO128" s="54">
        <v>2</v>
      </c>
      <c r="CP128" s="54" t="s">
        <v>120</v>
      </c>
      <c r="CQ128" s="54" t="s">
        <v>399</v>
      </c>
      <c r="CR128" s="54" t="s">
        <v>402</v>
      </c>
      <c r="CS128" s="54">
        <v>225</v>
      </c>
    </row>
    <row r="129" spans="16:97" ht="13.5" x14ac:dyDescent="0.15">
      <c r="P129" s="15"/>
      <c r="CO129" s="54">
        <v>2</v>
      </c>
      <c r="CP129" s="54" t="s">
        <v>120</v>
      </c>
      <c r="CQ129" s="54" t="s">
        <v>399</v>
      </c>
      <c r="CR129" s="54" t="s">
        <v>403</v>
      </c>
      <c r="CS129" s="54">
        <v>226</v>
      </c>
    </row>
    <row r="130" spans="16:97" ht="13.5" x14ac:dyDescent="0.15">
      <c r="P130" s="15"/>
      <c r="CO130" s="54">
        <v>2</v>
      </c>
      <c r="CP130" s="54" t="s">
        <v>120</v>
      </c>
      <c r="CQ130" s="54" t="s">
        <v>399</v>
      </c>
      <c r="CR130" s="54" t="s">
        <v>404</v>
      </c>
      <c r="CS130" s="54">
        <v>227</v>
      </c>
    </row>
    <row r="131" spans="16:97" ht="13.5" x14ac:dyDescent="0.15">
      <c r="P131" s="15"/>
      <c r="CO131" s="54">
        <v>2</v>
      </c>
      <c r="CP131" s="54" t="s">
        <v>120</v>
      </c>
      <c r="CQ131" s="54" t="s">
        <v>399</v>
      </c>
      <c r="CR131" s="54" t="s">
        <v>405</v>
      </c>
      <c r="CS131" s="54">
        <v>228</v>
      </c>
    </row>
    <row r="132" spans="16:97" ht="13.5" x14ac:dyDescent="0.15">
      <c r="P132" s="15"/>
      <c r="CO132" s="54">
        <v>2</v>
      </c>
      <c r="CP132" s="54" t="s">
        <v>120</v>
      </c>
      <c r="CQ132" s="54" t="s">
        <v>399</v>
      </c>
      <c r="CR132" s="54" t="s">
        <v>406</v>
      </c>
      <c r="CS132" s="54">
        <v>229</v>
      </c>
    </row>
    <row r="133" spans="16:97" ht="13.5" x14ac:dyDescent="0.15">
      <c r="P133" s="15"/>
      <c r="CO133" s="54">
        <v>2</v>
      </c>
      <c r="CP133" s="54" t="s">
        <v>120</v>
      </c>
      <c r="CQ133" s="54" t="s">
        <v>399</v>
      </c>
      <c r="CR133" s="54" t="s">
        <v>407</v>
      </c>
      <c r="CS133" s="54">
        <v>230</v>
      </c>
    </row>
    <row r="134" spans="16:97" ht="13.5" x14ac:dyDescent="0.15">
      <c r="P134" s="15"/>
      <c r="CO134" s="54">
        <v>2</v>
      </c>
      <c r="CP134" s="54" t="s">
        <v>120</v>
      </c>
      <c r="CQ134" s="54" t="s">
        <v>399</v>
      </c>
      <c r="CR134" s="54" t="s">
        <v>408</v>
      </c>
      <c r="CS134" s="54">
        <v>231</v>
      </c>
    </row>
    <row r="135" spans="16:97" ht="13.5" x14ac:dyDescent="0.15">
      <c r="P135" s="15"/>
      <c r="CO135" s="54">
        <v>2</v>
      </c>
      <c r="CP135" s="54" t="s">
        <v>120</v>
      </c>
      <c r="CQ135" s="54" t="s">
        <v>399</v>
      </c>
      <c r="CR135" s="54" t="s">
        <v>409</v>
      </c>
      <c r="CS135" s="54">
        <v>232</v>
      </c>
    </row>
    <row r="136" spans="16:97" ht="13.5" x14ac:dyDescent="0.15">
      <c r="P136" s="15"/>
      <c r="CO136" s="54">
        <v>2</v>
      </c>
      <c r="CP136" s="54" t="s">
        <v>120</v>
      </c>
      <c r="CQ136" s="54" t="s">
        <v>399</v>
      </c>
      <c r="CR136" s="54" t="s">
        <v>410</v>
      </c>
      <c r="CS136" s="54">
        <v>233</v>
      </c>
    </row>
    <row r="137" spans="16:97" ht="13.5" x14ac:dyDescent="0.15">
      <c r="P137" s="15"/>
      <c r="CO137" s="54">
        <v>2</v>
      </c>
      <c r="CP137" s="54" t="s">
        <v>120</v>
      </c>
      <c r="CQ137" s="54" t="s">
        <v>399</v>
      </c>
      <c r="CR137" s="54" t="s">
        <v>411</v>
      </c>
      <c r="CS137" s="54">
        <v>234</v>
      </c>
    </row>
    <row r="138" spans="16:97" ht="13.5" x14ac:dyDescent="0.15">
      <c r="P138" s="15"/>
      <c r="CO138" s="54">
        <v>2</v>
      </c>
      <c r="CP138" s="54" t="s">
        <v>120</v>
      </c>
      <c r="CQ138" s="54" t="s">
        <v>399</v>
      </c>
      <c r="CR138" s="54" t="s">
        <v>412</v>
      </c>
      <c r="CS138" s="54">
        <v>235</v>
      </c>
    </row>
    <row r="139" spans="16:97" ht="13.5" x14ac:dyDescent="0.15">
      <c r="P139" s="15"/>
      <c r="CO139" s="54">
        <v>2</v>
      </c>
      <c r="CP139" s="54" t="s">
        <v>120</v>
      </c>
      <c r="CQ139" s="54" t="s">
        <v>399</v>
      </c>
      <c r="CR139" s="54" t="s">
        <v>413</v>
      </c>
      <c r="CS139" s="54">
        <v>236</v>
      </c>
    </row>
    <row r="140" spans="16:97" ht="13.5" x14ac:dyDescent="0.15">
      <c r="P140" s="15"/>
      <c r="CO140" s="54">
        <v>2</v>
      </c>
      <c r="CP140" s="54" t="s">
        <v>120</v>
      </c>
      <c r="CQ140" s="54" t="s">
        <v>399</v>
      </c>
      <c r="CR140" s="54" t="s">
        <v>414</v>
      </c>
      <c r="CS140" s="54">
        <v>237</v>
      </c>
    </row>
    <row r="141" spans="16:97" ht="13.5" x14ac:dyDescent="0.15">
      <c r="P141" s="15"/>
      <c r="CO141" s="54">
        <v>2</v>
      </c>
      <c r="CP141" s="54" t="s">
        <v>120</v>
      </c>
      <c r="CQ141" s="54" t="s">
        <v>399</v>
      </c>
      <c r="CR141" s="54" t="s">
        <v>415</v>
      </c>
      <c r="CS141" s="54">
        <v>238</v>
      </c>
    </row>
    <row r="142" spans="16:97" ht="13.5" x14ac:dyDescent="0.15">
      <c r="P142" s="15"/>
      <c r="CO142" s="54">
        <v>2</v>
      </c>
      <c r="CP142" s="54" t="s">
        <v>120</v>
      </c>
      <c r="CQ142" s="54" t="s">
        <v>399</v>
      </c>
      <c r="CR142" s="54" t="s">
        <v>416</v>
      </c>
      <c r="CS142" s="54">
        <v>239</v>
      </c>
    </row>
    <row r="143" spans="16:97" ht="13.5" x14ac:dyDescent="0.15">
      <c r="P143" s="15"/>
      <c r="CO143" s="54">
        <v>2</v>
      </c>
      <c r="CP143" s="54" t="s">
        <v>120</v>
      </c>
      <c r="CQ143" s="54" t="s">
        <v>399</v>
      </c>
      <c r="CR143" s="54" t="s">
        <v>417</v>
      </c>
      <c r="CS143" s="54">
        <v>240</v>
      </c>
    </row>
    <row r="144" spans="16:97" ht="13.5" x14ac:dyDescent="0.15">
      <c r="P144" s="15"/>
      <c r="CO144" s="54">
        <v>2</v>
      </c>
      <c r="CP144" s="54" t="s">
        <v>120</v>
      </c>
      <c r="CQ144" s="54" t="s">
        <v>399</v>
      </c>
      <c r="CR144" s="54" t="s">
        <v>399</v>
      </c>
      <c r="CS144" s="54">
        <v>241</v>
      </c>
    </row>
    <row r="145" spans="16:97" ht="13.5" x14ac:dyDescent="0.15">
      <c r="P145" s="15"/>
      <c r="CO145" s="54">
        <v>2</v>
      </c>
      <c r="CP145" s="54" t="s">
        <v>120</v>
      </c>
      <c r="CQ145" s="54" t="s">
        <v>399</v>
      </c>
      <c r="CR145" s="54" t="s">
        <v>418</v>
      </c>
      <c r="CS145" s="54">
        <v>242</v>
      </c>
    </row>
    <row r="146" spans="16:97" ht="13.5" x14ac:dyDescent="0.15">
      <c r="P146" s="15"/>
      <c r="CO146" s="54">
        <v>2</v>
      </c>
      <c r="CP146" s="54" t="s">
        <v>120</v>
      </c>
      <c r="CQ146" s="54" t="s">
        <v>399</v>
      </c>
      <c r="CR146" s="54" t="s">
        <v>419</v>
      </c>
      <c r="CS146" s="54">
        <v>243</v>
      </c>
    </row>
    <row r="147" spans="16:97" ht="13.5" x14ac:dyDescent="0.15">
      <c r="P147" s="15"/>
      <c r="CO147" s="54">
        <v>2</v>
      </c>
      <c r="CP147" s="54" t="s">
        <v>120</v>
      </c>
      <c r="CQ147" s="54" t="s">
        <v>399</v>
      </c>
      <c r="CR147" s="54" t="s">
        <v>420</v>
      </c>
      <c r="CS147" s="54">
        <v>244</v>
      </c>
    </row>
    <row r="148" spans="16:97" ht="13.5" x14ac:dyDescent="0.15">
      <c r="P148" s="15"/>
      <c r="CO148" s="54">
        <v>2</v>
      </c>
      <c r="CP148" s="54" t="s">
        <v>120</v>
      </c>
      <c r="CQ148" s="54" t="s">
        <v>399</v>
      </c>
      <c r="CR148" s="54" t="s">
        <v>421</v>
      </c>
      <c r="CS148" s="54">
        <v>245</v>
      </c>
    </row>
    <row r="149" spans="16:97" ht="13.5" x14ac:dyDescent="0.15">
      <c r="P149" s="15"/>
      <c r="CO149" s="54">
        <v>2</v>
      </c>
      <c r="CP149" s="54" t="s">
        <v>120</v>
      </c>
      <c r="CQ149" s="54" t="s">
        <v>399</v>
      </c>
      <c r="CR149" s="54" t="s">
        <v>422</v>
      </c>
      <c r="CS149" s="54">
        <v>246</v>
      </c>
    </row>
    <row r="150" spans="16:97" ht="13.5" x14ac:dyDescent="0.15">
      <c r="P150" s="15"/>
      <c r="CO150" s="54">
        <v>2</v>
      </c>
      <c r="CP150" s="54" t="s">
        <v>120</v>
      </c>
      <c r="CQ150" s="54" t="s">
        <v>399</v>
      </c>
      <c r="CR150" s="54" t="s">
        <v>423</v>
      </c>
      <c r="CS150" s="54">
        <v>247</v>
      </c>
    </row>
    <row r="151" spans="16:97" ht="13.5" x14ac:dyDescent="0.15">
      <c r="P151" s="15"/>
      <c r="CO151" s="54">
        <v>2</v>
      </c>
      <c r="CP151" s="54" t="s">
        <v>120</v>
      </c>
      <c r="CQ151" s="54" t="s">
        <v>399</v>
      </c>
      <c r="CR151" s="54" t="s">
        <v>424</v>
      </c>
      <c r="CS151" s="54">
        <v>248</v>
      </c>
    </row>
    <row r="152" spans="16:97" ht="13.5" x14ac:dyDescent="0.15">
      <c r="P152" s="15"/>
      <c r="CO152" s="54">
        <v>2</v>
      </c>
      <c r="CP152" s="54" t="s">
        <v>120</v>
      </c>
      <c r="CQ152" s="54" t="s">
        <v>399</v>
      </c>
      <c r="CR152" s="54" t="s">
        <v>425</v>
      </c>
      <c r="CS152" s="54">
        <v>249</v>
      </c>
    </row>
    <row r="153" spans="16:97" ht="13.5" x14ac:dyDescent="0.15">
      <c r="P153" s="15"/>
      <c r="CO153" s="54">
        <v>2</v>
      </c>
      <c r="CP153" s="54" t="s">
        <v>120</v>
      </c>
      <c r="CQ153" s="54" t="s">
        <v>399</v>
      </c>
      <c r="CR153" s="54" t="s">
        <v>426</v>
      </c>
      <c r="CS153" s="54">
        <v>250</v>
      </c>
    </row>
    <row r="154" spans="16:97" ht="13.5" x14ac:dyDescent="0.15">
      <c r="P154" s="15"/>
      <c r="CO154" s="54">
        <v>2</v>
      </c>
      <c r="CP154" s="54" t="s">
        <v>120</v>
      </c>
      <c r="CQ154" s="54" t="s">
        <v>399</v>
      </c>
      <c r="CR154" s="54" t="s">
        <v>427</v>
      </c>
      <c r="CS154" s="54">
        <v>251</v>
      </c>
    </row>
    <row r="155" spans="16:97" ht="13.5" x14ac:dyDescent="0.15">
      <c r="P155" s="15"/>
      <c r="CO155" s="54">
        <v>2</v>
      </c>
      <c r="CP155" s="54" t="s">
        <v>120</v>
      </c>
      <c r="CQ155" s="54" t="s">
        <v>399</v>
      </c>
      <c r="CR155" s="54" t="s">
        <v>428</v>
      </c>
      <c r="CS155" s="54">
        <v>252</v>
      </c>
    </row>
    <row r="156" spans="16:97" ht="13.5" x14ac:dyDescent="0.15">
      <c r="P156" s="15"/>
      <c r="CO156" s="54">
        <v>2</v>
      </c>
      <c r="CP156" s="54" t="s">
        <v>120</v>
      </c>
      <c r="CQ156" s="54" t="s">
        <v>399</v>
      </c>
      <c r="CR156" s="54" t="s">
        <v>429</v>
      </c>
      <c r="CS156" s="54">
        <v>253</v>
      </c>
    </row>
    <row r="157" spans="16:97" ht="13.5" x14ac:dyDescent="0.15">
      <c r="P157" s="15"/>
      <c r="CO157" s="54">
        <v>2</v>
      </c>
      <c r="CP157" s="54" t="s">
        <v>120</v>
      </c>
      <c r="CQ157" s="54" t="s">
        <v>399</v>
      </c>
      <c r="CR157" s="54" t="s">
        <v>430</v>
      </c>
      <c r="CS157" s="54">
        <v>254</v>
      </c>
    </row>
    <row r="158" spans="16:97" ht="13.5" x14ac:dyDescent="0.15">
      <c r="P158" s="15"/>
      <c r="CO158" s="54">
        <v>2</v>
      </c>
      <c r="CP158" s="54" t="s">
        <v>120</v>
      </c>
      <c r="CQ158" s="54" t="s">
        <v>399</v>
      </c>
      <c r="CR158" s="54" t="s">
        <v>431</v>
      </c>
      <c r="CS158" s="54">
        <v>255</v>
      </c>
    </row>
    <row r="159" spans="16:97" ht="13.5" x14ac:dyDescent="0.15">
      <c r="P159" s="15"/>
      <c r="CO159" s="54">
        <v>2</v>
      </c>
      <c r="CP159" s="54" t="s">
        <v>120</v>
      </c>
      <c r="CQ159" s="54" t="s">
        <v>399</v>
      </c>
      <c r="CR159" s="54" t="s">
        <v>432</v>
      </c>
      <c r="CS159" s="54">
        <v>256</v>
      </c>
    </row>
    <row r="160" spans="16:97" ht="13.5" x14ac:dyDescent="0.15">
      <c r="P160" s="15"/>
      <c r="CO160" s="54">
        <v>2</v>
      </c>
      <c r="CP160" s="54" t="s">
        <v>120</v>
      </c>
      <c r="CQ160" s="54" t="s">
        <v>399</v>
      </c>
      <c r="CR160" s="54" t="s">
        <v>433</v>
      </c>
      <c r="CS160" s="54">
        <v>257</v>
      </c>
    </row>
    <row r="161" spans="16:97" ht="13.5" x14ac:dyDescent="0.15">
      <c r="P161" s="15"/>
      <c r="CO161" s="54">
        <v>2</v>
      </c>
      <c r="CP161" s="54" t="s">
        <v>120</v>
      </c>
      <c r="CQ161" s="54" t="s">
        <v>399</v>
      </c>
      <c r="CR161" s="54" t="s">
        <v>434</v>
      </c>
      <c r="CS161" s="54">
        <v>258</v>
      </c>
    </row>
    <row r="162" spans="16:97" ht="13.5" x14ac:dyDescent="0.15">
      <c r="P162" s="15"/>
      <c r="CO162" s="54">
        <v>2</v>
      </c>
      <c r="CP162" s="54" t="s">
        <v>120</v>
      </c>
      <c r="CQ162" s="54" t="s">
        <v>399</v>
      </c>
      <c r="CR162" s="54" t="s">
        <v>435</v>
      </c>
      <c r="CS162" s="54">
        <v>259</v>
      </c>
    </row>
    <row r="163" spans="16:97" ht="13.5" x14ac:dyDescent="0.15">
      <c r="P163" s="15"/>
      <c r="CO163" s="54">
        <v>2</v>
      </c>
      <c r="CP163" s="54" t="s">
        <v>120</v>
      </c>
      <c r="CQ163" s="54" t="s">
        <v>399</v>
      </c>
      <c r="CR163" s="54" t="s">
        <v>436</v>
      </c>
      <c r="CS163" s="54">
        <v>260</v>
      </c>
    </row>
    <row r="164" spans="16:97" ht="13.5" x14ac:dyDescent="0.15">
      <c r="P164" s="15"/>
      <c r="CO164" s="54">
        <v>2</v>
      </c>
      <c r="CP164" s="54" t="s">
        <v>120</v>
      </c>
      <c r="CQ164" s="54" t="s">
        <v>399</v>
      </c>
      <c r="CR164" s="54" t="s">
        <v>437</v>
      </c>
      <c r="CS164" s="54">
        <v>261</v>
      </c>
    </row>
    <row r="165" spans="16:97" ht="13.5" x14ac:dyDescent="0.15">
      <c r="P165" s="15"/>
      <c r="CO165" s="54">
        <v>2</v>
      </c>
      <c r="CP165" s="54" t="s">
        <v>120</v>
      </c>
      <c r="CQ165" s="54" t="s">
        <v>399</v>
      </c>
      <c r="CR165" s="54" t="s">
        <v>438</v>
      </c>
      <c r="CS165" s="54">
        <v>262</v>
      </c>
    </row>
    <row r="166" spans="16:97" ht="13.5" x14ac:dyDescent="0.15">
      <c r="P166" s="15"/>
      <c r="CO166" s="54">
        <v>2</v>
      </c>
      <c r="CP166" s="54" t="s">
        <v>120</v>
      </c>
      <c r="CQ166" s="54" t="s">
        <v>399</v>
      </c>
      <c r="CR166" s="54" t="s">
        <v>439</v>
      </c>
      <c r="CS166" s="54">
        <v>263</v>
      </c>
    </row>
    <row r="167" spans="16:97" ht="13.5" x14ac:dyDescent="0.15">
      <c r="P167" s="15"/>
      <c r="CO167" s="54">
        <v>2</v>
      </c>
      <c r="CP167" s="54" t="s">
        <v>120</v>
      </c>
      <c r="CQ167" s="54" t="s">
        <v>399</v>
      </c>
      <c r="CR167" s="54" t="s">
        <v>440</v>
      </c>
      <c r="CS167" s="54">
        <v>264</v>
      </c>
    </row>
    <row r="168" spans="16:97" ht="13.5" x14ac:dyDescent="0.15">
      <c r="P168" s="15"/>
      <c r="CO168" s="54">
        <v>2</v>
      </c>
      <c r="CP168" s="54" t="s">
        <v>120</v>
      </c>
      <c r="CQ168" s="54" t="s">
        <v>399</v>
      </c>
      <c r="CR168" s="54" t="s">
        <v>1101</v>
      </c>
      <c r="CS168" s="54">
        <v>265</v>
      </c>
    </row>
    <row r="169" spans="16:97" ht="13.5" x14ac:dyDescent="0.15">
      <c r="P169" s="15"/>
      <c r="CO169" s="54">
        <v>2</v>
      </c>
      <c r="CP169" s="54" t="s">
        <v>120</v>
      </c>
      <c r="CQ169" s="54" t="s">
        <v>399</v>
      </c>
      <c r="CR169" s="54" t="s">
        <v>1102</v>
      </c>
      <c r="CS169" s="54">
        <v>266</v>
      </c>
    </row>
    <row r="170" spans="16:97" ht="13.5" x14ac:dyDescent="0.15">
      <c r="P170" s="15"/>
      <c r="CO170" s="54"/>
      <c r="CP170" s="54"/>
      <c r="CQ170" s="54"/>
      <c r="CR170" s="54"/>
      <c r="CS170" s="54"/>
    </row>
    <row r="171" spans="16:97" ht="13.5" x14ac:dyDescent="0.15">
      <c r="P171" s="15"/>
      <c r="CO171" s="54"/>
      <c r="CP171" s="54"/>
      <c r="CQ171" s="54"/>
      <c r="CR171" s="54"/>
      <c r="CS171" s="54"/>
    </row>
    <row r="172" spans="16:97" ht="13.5" x14ac:dyDescent="0.15">
      <c r="P172" s="15"/>
      <c r="CO172" s="54"/>
      <c r="CP172" s="54"/>
      <c r="CQ172" s="54"/>
      <c r="CR172" s="54"/>
      <c r="CS172" s="54"/>
    </row>
    <row r="173" spans="16:97" ht="13.5" x14ac:dyDescent="0.15">
      <c r="P173" s="15"/>
      <c r="CO173" s="54">
        <v>3</v>
      </c>
      <c r="CP173" s="54" t="s">
        <v>122</v>
      </c>
      <c r="CQ173" s="54" t="s">
        <v>1125</v>
      </c>
      <c r="CR173" s="54" t="s">
        <v>481</v>
      </c>
      <c r="CS173" s="54">
        <v>270</v>
      </c>
    </row>
    <row r="174" spans="16:97" ht="13.5" x14ac:dyDescent="0.15">
      <c r="P174" s="15"/>
      <c r="CO174" s="54">
        <v>3</v>
      </c>
      <c r="CP174" s="54" t="s">
        <v>122</v>
      </c>
      <c r="CQ174" s="54" t="s">
        <v>1125</v>
      </c>
      <c r="CR174" s="54" t="s">
        <v>482</v>
      </c>
      <c r="CS174" s="54">
        <v>271</v>
      </c>
    </row>
    <row r="175" spans="16:97" ht="13.5" x14ac:dyDescent="0.15">
      <c r="P175" s="15"/>
      <c r="CO175" s="54">
        <v>3</v>
      </c>
      <c r="CP175" s="54" t="s">
        <v>122</v>
      </c>
      <c r="CQ175" s="54" t="s">
        <v>1125</v>
      </c>
      <c r="CR175" s="54" t="s">
        <v>483</v>
      </c>
      <c r="CS175" s="54">
        <v>272</v>
      </c>
    </row>
    <row r="176" spans="16:97" ht="13.5" x14ac:dyDescent="0.15">
      <c r="P176" s="15"/>
      <c r="CO176" s="54">
        <v>3</v>
      </c>
      <c r="CP176" s="54" t="s">
        <v>122</v>
      </c>
      <c r="CQ176" s="54" t="s">
        <v>1125</v>
      </c>
      <c r="CR176" s="54" t="s">
        <v>484</v>
      </c>
      <c r="CS176" s="54">
        <v>273</v>
      </c>
    </row>
    <row r="177" spans="16:97" ht="13.5" x14ac:dyDescent="0.15">
      <c r="P177" s="15"/>
      <c r="CO177" s="54">
        <v>3</v>
      </c>
      <c r="CP177" s="54" t="s">
        <v>122</v>
      </c>
      <c r="CQ177" s="54" t="s">
        <v>1125</v>
      </c>
      <c r="CR177" s="54" t="s">
        <v>485</v>
      </c>
      <c r="CS177" s="54">
        <v>274</v>
      </c>
    </row>
    <row r="178" spans="16:97" ht="13.5" x14ac:dyDescent="0.15">
      <c r="P178" s="15"/>
      <c r="CO178" s="54">
        <v>3</v>
      </c>
      <c r="CP178" s="54" t="s">
        <v>122</v>
      </c>
      <c r="CQ178" s="54" t="s">
        <v>1125</v>
      </c>
      <c r="CR178" s="54" t="s">
        <v>486</v>
      </c>
      <c r="CS178" s="54">
        <v>275</v>
      </c>
    </row>
    <row r="179" spans="16:97" ht="13.5" x14ac:dyDescent="0.15">
      <c r="P179" s="15"/>
      <c r="CO179" s="54">
        <v>3</v>
      </c>
      <c r="CP179" s="54" t="s">
        <v>122</v>
      </c>
      <c r="CQ179" s="54" t="s">
        <v>1125</v>
      </c>
      <c r="CR179" s="54" t="s">
        <v>487</v>
      </c>
      <c r="CS179" s="54">
        <v>276</v>
      </c>
    </row>
    <row r="180" spans="16:97" ht="13.5" x14ac:dyDescent="0.15">
      <c r="P180" s="15"/>
      <c r="CO180" s="54">
        <v>3</v>
      </c>
      <c r="CP180" s="54" t="s">
        <v>122</v>
      </c>
      <c r="CQ180" s="54" t="s">
        <v>1125</v>
      </c>
      <c r="CR180" s="54" t="s">
        <v>488</v>
      </c>
      <c r="CS180" s="54">
        <v>277</v>
      </c>
    </row>
    <row r="181" spans="16:97" ht="13.5" x14ac:dyDescent="0.15">
      <c r="P181" s="15"/>
      <c r="CO181" s="54">
        <v>3</v>
      </c>
      <c r="CP181" s="54" t="s">
        <v>122</v>
      </c>
      <c r="CQ181" s="54" t="s">
        <v>1125</v>
      </c>
      <c r="CR181" s="54" t="s">
        <v>489</v>
      </c>
      <c r="CS181" s="54">
        <v>278</v>
      </c>
    </row>
    <row r="182" spans="16:97" ht="13.5" x14ac:dyDescent="0.15">
      <c r="P182" s="15"/>
      <c r="CO182" s="54">
        <v>3</v>
      </c>
      <c r="CP182" s="54" t="s">
        <v>122</v>
      </c>
      <c r="CQ182" s="54" t="s">
        <v>1125</v>
      </c>
      <c r="CR182" s="54" t="s">
        <v>490</v>
      </c>
      <c r="CS182" s="54">
        <v>279</v>
      </c>
    </row>
    <row r="183" spans="16:97" ht="13.5" x14ac:dyDescent="0.15">
      <c r="P183" s="15"/>
      <c r="CO183" s="54">
        <v>3</v>
      </c>
      <c r="CP183" s="54" t="s">
        <v>122</v>
      </c>
      <c r="CQ183" s="54" t="s">
        <v>1125</v>
      </c>
      <c r="CR183" s="54" t="s">
        <v>491</v>
      </c>
      <c r="CS183" s="54">
        <v>280</v>
      </c>
    </row>
    <row r="184" spans="16:97" ht="13.5" x14ac:dyDescent="0.15">
      <c r="P184" s="15"/>
      <c r="CO184" s="54">
        <v>3</v>
      </c>
      <c r="CP184" s="54" t="s">
        <v>122</v>
      </c>
      <c r="CQ184" s="54" t="s">
        <v>1125</v>
      </c>
      <c r="CR184" s="54" t="s">
        <v>1122</v>
      </c>
      <c r="CS184" s="54">
        <v>281</v>
      </c>
    </row>
    <row r="185" spans="16:97" ht="13.5" x14ac:dyDescent="0.15">
      <c r="P185" s="15"/>
      <c r="CO185" s="54">
        <v>3</v>
      </c>
      <c r="CP185" s="54" t="s">
        <v>122</v>
      </c>
      <c r="CQ185" s="54" t="s">
        <v>1125</v>
      </c>
      <c r="CR185" s="54" t="s">
        <v>492</v>
      </c>
      <c r="CS185" s="54">
        <v>282</v>
      </c>
    </row>
    <row r="186" spans="16:97" ht="13.5" x14ac:dyDescent="0.15">
      <c r="P186" s="15"/>
      <c r="CO186" s="54">
        <v>3</v>
      </c>
      <c r="CP186" s="54" t="s">
        <v>122</v>
      </c>
      <c r="CQ186" s="54" t="s">
        <v>1125</v>
      </c>
      <c r="CR186" s="54" t="s">
        <v>493</v>
      </c>
      <c r="CS186" s="54">
        <v>283</v>
      </c>
    </row>
    <row r="187" spans="16:97" ht="13.5" x14ac:dyDescent="0.15">
      <c r="P187" s="15"/>
      <c r="CO187" s="54">
        <v>3</v>
      </c>
      <c r="CP187" s="54" t="s">
        <v>122</v>
      </c>
      <c r="CQ187" s="54" t="s">
        <v>1125</v>
      </c>
      <c r="CR187" s="54" t="s">
        <v>494</v>
      </c>
      <c r="CS187" s="54">
        <v>284</v>
      </c>
    </row>
    <row r="188" spans="16:97" ht="13.5" x14ac:dyDescent="0.15">
      <c r="P188" s="15"/>
      <c r="CO188" s="54">
        <v>3</v>
      </c>
      <c r="CP188" s="54" t="s">
        <v>122</v>
      </c>
      <c r="CQ188" s="54" t="s">
        <v>1125</v>
      </c>
      <c r="CR188" s="54" t="s">
        <v>1103</v>
      </c>
      <c r="CS188" s="54">
        <v>285</v>
      </c>
    </row>
    <row r="189" spans="16:97" ht="13.5" x14ac:dyDescent="0.15">
      <c r="P189" s="15"/>
      <c r="CO189" s="54"/>
      <c r="CP189" s="54"/>
      <c r="CQ189" s="54"/>
      <c r="CR189" s="54"/>
      <c r="CS189" s="54"/>
    </row>
    <row r="190" spans="16:97" ht="13.5" x14ac:dyDescent="0.15">
      <c r="P190" s="15"/>
      <c r="CO190" s="54"/>
      <c r="CP190" s="54"/>
      <c r="CQ190" s="54"/>
      <c r="CR190" s="54"/>
      <c r="CS190" s="54"/>
    </row>
    <row r="191" spans="16:97" ht="13.5" x14ac:dyDescent="0.15">
      <c r="P191" s="15"/>
      <c r="CO191" s="54">
        <v>4</v>
      </c>
      <c r="CP191" s="54" t="s">
        <v>122</v>
      </c>
      <c r="CQ191" s="54" t="s">
        <v>495</v>
      </c>
      <c r="CR191" s="54" t="s">
        <v>496</v>
      </c>
      <c r="CS191" s="54">
        <v>287</v>
      </c>
    </row>
    <row r="192" spans="16:97" ht="13.5" x14ac:dyDescent="0.15">
      <c r="P192" s="15"/>
      <c r="CO192" s="54">
        <v>4</v>
      </c>
      <c r="CP192" s="54" t="s">
        <v>122</v>
      </c>
      <c r="CQ192" s="54" t="s">
        <v>495</v>
      </c>
      <c r="CR192" s="54" t="s">
        <v>497</v>
      </c>
      <c r="CS192" s="54">
        <v>288</v>
      </c>
    </row>
    <row r="193" spans="16:97" ht="13.5" x14ac:dyDescent="0.15">
      <c r="P193" s="15"/>
      <c r="CO193" s="54">
        <v>4</v>
      </c>
      <c r="CP193" s="54" t="s">
        <v>122</v>
      </c>
      <c r="CQ193" s="54" t="s">
        <v>495</v>
      </c>
      <c r="CR193" s="54" t="s">
        <v>498</v>
      </c>
      <c r="CS193" s="54">
        <v>289</v>
      </c>
    </row>
    <row r="194" spans="16:97" ht="13.5" x14ac:dyDescent="0.15">
      <c r="P194" s="15"/>
      <c r="CO194" s="54">
        <v>4</v>
      </c>
      <c r="CP194" s="54" t="s">
        <v>122</v>
      </c>
      <c r="CQ194" s="54" t="s">
        <v>495</v>
      </c>
      <c r="CR194" s="54" t="s">
        <v>499</v>
      </c>
      <c r="CS194" s="54">
        <v>290</v>
      </c>
    </row>
    <row r="195" spans="16:97" ht="13.5" x14ac:dyDescent="0.15">
      <c r="P195" s="15"/>
      <c r="CO195" s="54">
        <v>4</v>
      </c>
      <c r="CP195" s="54" t="s">
        <v>122</v>
      </c>
      <c r="CQ195" s="54" t="s">
        <v>495</v>
      </c>
      <c r="CR195" s="54" t="s">
        <v>500</v>
      </c>
      <c r="CS195" s="54">
        <v>291</v>
      </c>
    </row>
    <row r="196" spans="16:97" ht="13.5" x14ac:dyDescent="0.15">
      <c r="P196" s="15"/>
      <c r="CO196" s="54">
        <v>4</v>
      </c>
      <c r="CP196" s="54" t="s">
        <v>122</v>
      </c>
      <c r="CQ196" s="54" t="s">
        <v>495</v>
      </c>
      <c r="CR196" s="54" t="s">
        <v>501</v>
      </c>
      <c r="CS196" s="54">
        <v>292</v>
      </c>
    </row>
    <row r="197" spans="16:97" ht="13.5" x14ac:dyDescent="0.15">
      <c r="P197" s="15"/>
      <c r="CO197" s="54">
        <v>4</v>
      </c>
      <c r="CP197" s="54" t="s">
        <v>122</v>
      </c>
      <c r="CQ197" s="54" t="s">
        <v>495</v>
      </c>
      <c r="CR197" s="54" t="s">
        <v>502</v>
      </c>
      <c r="CS197" s="54">
        <v>293</v>
      </c>
    </row>
    <row r="198" spans="16:97" ht="13.5" x14ac:dyDescent="0.15">
      <c r="P198" s="15"/>
      <c r="CO198" s="54">
        <v>4</v>
      </c>
      <c r="CP198" s="54" t="s">
        <v>122</v>
      </c>
      <c r="CQ198" s="54" t="s">
        <v>495</v>
      </c>
      <c r="CR198" s="54" t="s">
        <v>503</v>
      </c>
      <c r="CS198" s="54">
        <v>294</v>
      </c>
    </row>
    <row r="199" spans="16:97" ht="13.5" x14ac:dyDescent="0.15">
      <c r="P199" s="15"/>
      <c r="CO199" s="54">
        <v>4</v>
      </c>
      <c r="CP199" s="54" t="s">
        <v>122</v>
      </c>
      <c r="CQ199" s="54" t="s">
        <v>495</v>
      </c>
      <c r="CR199" s="54" t="s">
        <v>504</v>
      </c>
      <c r="CS199" s="54">
        <v>295</v>
      </c>
    </row>
    <row r="200" spans="16:97" ht="13.5" x14ac:dyDescent="0.15">
      <c r="P200" s="15"/>
      <c r="CO200" s="54">
        <v>4</v>
      </c>
      <c r="CP200" s="54" t="s">
        <v>122</v>
      </c>
      <c r="CQ200" s="54" t="s">
        <v>495</v>
      </c>
      <c r="CR200" s="54" t="s">
        <v>505</v>
      </c>
      <c r="CS200" s="54">
        <v>296</v>
      </c>
    </row>
    <row r="201" spans="16:97" ht="13.5" x14ac:dyDescent="0.15">
      <c r="P201" s="15"/>
      <c r="CO201" s="54">
        <v>4</v>
      </c>
      <c r="CP201" s="54" t="s">
        <v>122</v>
      </c>
      <c r="CQ201" s="54" t="s">
        <v>495</v>
      </c>
      <c r="CR201" s="54" t="s">
        <v>506</v>
      </c>
      <c r="CS201" s="54">
        <v>297</v>
      </c>
    </row>
    <row r="202" spans="16:97" ht="13.5" x14ac:dyDescent="0.15">
      <c r="P202" s="15"/>
      <c r="CO202" s="54">
        <v>4</v>
      </c>
      <c r="CP202" s="54" t="s">
        <v>122</v>
      </c>
      <c r="CQ202" s="54" t="s">
        <v>495</v>
      </c>
      <c r="CR202" s="54" t="s">
        <v>507</v>
      </c>
      <c r="CS202" s="54">
        <v>298</v>
      </c>
    </row>
    <row r="203" spans="16:97" ht="13.5" x14ac:dyDescent="0.15">
      <c r="P203" s="15"/>
      <c r="CO203" s="54">
        <v>4</v>
      </c>
      <c r="CP203" s="54" t="s">
        <v>122</v>
      </c>
      <c r="CQ203" s="54" t="s">
        <v>495</v>
      </c>
      <c r="CR203" s="54" t="s">
        <v>508</v>
      </c>
      <c r="CS203" s="54">
        <v>299</v>
      </c>
    </row>
    <row r="204" spans="16:97" ht="13.5" x14ac:dyDescent="0.15">
      <c r="P204" s="15"/>
      <c r="CO204" s="54">
        <v>4</v>
      </c>
      <c r="CP204" s="54" t="s">
        <v>122</v>
      </c>
      <c r="CQ204" s="54" t="s">
        <v>495</v>
      </c>
      <c r="CR204" s="54" t="s">
        <v>509</v>
      </c>
      <c r="CS204" s="54">
        <v>300</v>
      </c>
    </row>
    <row r="205" spans="16:97" ht="13.5" x14ac:dyDescent="0.15">
      <c r="P205" s="15"/>
      <c r="CO205" s="54">
        <v>4</v>
      </c>
      <c r="CP205" s="54" t="s">
        <v>122</v>
      </c>
      <c r="CQ205" s="54" t="s">
        <v>495</v>
      </c>
      <c r="CR205" s="54" t="s">
        <v>510</v>
      </c>
      <c r="CS205" s="54">
        <v>301</v>
      </c>
    </row>
    <row r="206" spans="16:97" ht="13.5" x14ac:dyDescent="0.15">
      <c r="P206" s="15"/>
      <c r="CO206" s="54">
        <v>4</v>
      </c>
      <c r="CP206" s="54" t="s">
        <v>122</v>
      </c>
      <c r="CQ206" s="54" t="s">
        <v>495</v>
      </c>
      <c r="CR206" s="54" t="s">
        <v>511</v>
      </c>
      <c r="CS206" s="54">
        <v>302</v>
      </c>
    </row>
    <row r="207" spans="16:97" ht="13.5" x14ac:dyDescent="0.15">
      <c r="P207" s="15"/>
      <c r="CO207" s="54">
        <v>4</v>
      </c>
      <c r="CP207" s="54" t="s">
        <v>122</v>
      </c>
      <c r="CQ207" s="54" t="s">
        <v>495</v>
      </c>
      <c r="CR207" s="54" t="s">
        <v>512</v>
      </c>
      <c r="CS207" s="54">
        <v>303</v>
      </c>
    </row>
    <row r="208" spans="16:97" ht="13.5" x14ac:dyDescent="0.15">
      <c r="P208" s="15"/>
      <c r="CO208" s="54">
        <v>4</v>
      </c>
      <c r="CP208" s="54" t="s">
        <v>122</v>
      </c>
      <c r="CQ208" s="54" t="s">
        <v>495</v>
      </c>
      <c r="CR208" s="54" t="s">
        <v>513</v>
      </c>
      <c r="CS208" s="54">
        <v>304</v>
      </c>
    </row>
    <row r="209" spans="16:97" ht="13.5" x14ac:dyDescent="0.15">
      <c r="P209" s="15"/>
      <c r="CO209" s="54">
        <v>4</v>
      </c>
      <c r="CP209" s="54" t="s">
        <v>122</v>
      </c>
      <c r="CQ209" s="54" t="s">
        <v>495</v>
      </c>
      <c r="CR209" s="54" t="s">
        <v>514</v>
      </c>
      <c r="CS209" s="54">
        <v>305</v>
      </c>
    </row>
    <row r="210" spans="16:97" ht="13.5" x14ac:dyDescent="0.15">
      <c r="P210" s="15"/>
      <c r="CO210" s="54">
        <v>4</v>
      </c>
      <c r="CP210" s="54" t="s">
        <v>122</v>
      </c>
      <c r="CQ210" s="54" t="s">
        <v>495</v>
      </c>
      <c r="CR210" s="54" t="s">
        <v>515</v>
      </c>
      <c r="CS210" s="54">
        <v>306</v>
      </c>
    </row>
    <row r="211" spans="16:97" ht="13.5" x14ac:dyDescent="0.15">
      <c r="P211" s="15"/>
      <c r="CO211" s="54">
        <v>4</v>
      </c>
      <c r="CP211" s="54" t="s">
        <v>122</v>
      </c>
      <c r="CQ211" s="54" t="s">
        <v>495</v>
      </c>
      <c r="CR211" s="54" t="s">
        <v>516</v>
      </c>
      <c r="CS211" s="54">
        <v>307</v>
      </c>
    </row>
    <row r="212" spans="16:97" ht="13.5" x14ac:dyDescent="0.15">
      <c r="P212" s="15"/>
      <c r="CO212" s="54">
        <v>4</v>
      </c>
      <c r="CP212" s="54" t="s">
        <v>122</v>
      </c>
      <c r="CQ212" s="54" t="s">
        <v>495</v>
      </c>
      <c r="CR212" s="54" t="s">
        <v>517</v>
      </c>
      <c r="CS212" s="54">
        <v>308</v>
      </c>
    </row>
    <row r="213" spans="16:97" ht="13.5" x14ac:dyDescent="0.15">
      <c r="P213" s="15"/>
      <c r="CO213" s="54">
        <v>4</v>
      </c>
      <c r="CP213" s="54" t="s">
        <v>122</v>
      </c>
      <c r="CQ213" s="54" t="s">
        <v>495</v>
      </c>
      <c r="CR213" s="54" t="s">
        <v>518</v>
      </c>
      <c r="CS213" s="54">
        <v>309</v>
      </c>
    </row>
    <row r="214" spans="16:97" ht="13.5" x14ac:dyDescent="0.15">
      <c r="P214" s="15"/>
      <c r="CO214" s="54">
        <v>4</v>
      </c>
      <c r="CP214" s="54" t="s">
        <v>122</v>
      </c>
      <c r="CQ214" s="54" t="s">
        <v>495</v>
      </c>
      <c r="CR214" s="54" t="s">
        <v>519</v>
      </c>
      <c r="CS214" s="54">
        <v>310</v>
      </c>
    </row>
    <row r="215" spans="16:97" ht="13.5" x14ac:dyDescent="0.15">
      <c r="P215" s="15"/>
      <c r="CO215" s="54"/>
      <c r="CP215" s="54"/>
      <c r="CQ215" s="54"/>
      <c r="CR215" s="54"/>
      <c r="CS215" s="54"/>
    </row>
    <row r="216" spans="16:97" ht="13.5" x14ac:dyDescent="0.15">
      <c r="P216" s="15"/>
      <c r="CO216" s="54"/>
      <c r="CP216" s="54"/>
      <c r="CQ216" s="54"/>
      <c r="CR216" s="54"/>
      <c r="CS216" s="54"/>
    </row>
    <row r="217" spans="16:97" ht="13.5" x14ac:dyDescent="0.15">
      <c r="P217" s="15"/>
      <c r="CO217" s="54">
        <v>5</v>
      </c>
      <c r="CP217" s="54" t="s">
        <v>133</v>
      </c>
      <c r="CQ217" s="54" t="s">
        <v>718</v>
      </c>
      <c r="CR217" s="54" t="s">
        <v>719</v>
      </c>
      <c r="CS217" s="54">
        <v>312</v>
      </c>
    </row>
    <row r="218" spans="16:97" ht="13.5" x14ac:dyDescent="0.15">
      <c r="P218" s="15"/>
      <c r="CO218" s="54">
        <v>5</v>
      </c>
      <c r="CP218" s="54" t="s">
        <v>133</v>
      </c>
      <c r="CQ218" s="54" t="s">
        <v>718</v>
      </c>
      <c r="CR218" s="54" t="s">
        <v>720</v>
      </c>
      <c r="CS218" s="54">
        <v>313</v>
      </c>
    </row>
    <row r="219" spans="16:97" ht="13.5" x14ac:dyDescent="0.15">
      <c r="P219" s="15"/>
      <c r="CO219" s="54">
        <v>5</v>
      </c>
      <c r="CP219" s="54" t="s">
        <v>133</v>
      </c>
      <c r="CQ219" s="54" t="s">
        <v>718</v>
      </c>
      <c r="CR219" s="54" t="s">
        <v>721</v>
      </c>
      <c r="CS219" s="54">
        <v>314</v>
      </c>
    </row>
    <row r="220" spans="16:97" ht="13.5" x14ac:dyDescent="0.15">
      <c r="P220" s="15"/>
      <c r="CO220" s="54">
        <v>5</v>
      </c>
      <c r="CP220" s="54" t="s">
        <v>133</v>
      </c>
      <c r="CQ220" s="54" t="s">
        <v>718</v>
      </c>
      <c r="CR220" s="54" t="s">
        <v>722</v>
      </c>
      <c r="CS220" s="54">
        <v>315</v>
      </c>
    </row>
    <row r="221" spans="16:97" ht="13.5" x14ac:dyDescent="0.15">
      <c r="P221" s="15"/>
      <c r="CO221" s="54">
        <v>5</v>
      </c>
      <c r="CP221" s="54" t="s">
        <v>133</v>
      </c>
      <c r="CQ221" s="54" t="s">
        <v>718</v>
      </c>
      <c r="CR221" s="54" t="s">
        <v>723</v>
      </c>
      <c r="CS221" s="54">
        <v>316</v>
      </c>
    </row>
    <row r="222" spans="16:97" ht="13.5" x14ac:dyDescent="0.15">
      <c r="P222" s="15"/>
      <c r="CO222" s="54">
        <v>5</v>
      </c>
      <c r="CP222" s="54" t="s">
        <v>133</v>
      </c>
      <c r="CQ222" s="54" t="s">
        <v>718</v>
      </c>
      <c r="CR222" s="54" t="s">
        <v>724</v>
      </c>
      <c r="CS222" s="54">
        <v>317</v>
      </c>
    </row>
    <row r="223" spans="16:97" ht="13.5" x14ac:dyDescent="0.15">
      <c r="P223" s="15"/>
      <c r="CO223" s="54">
        <v>5</v>
      </c>
      <c r="CP223" s="54" t="s">
        <v>133</v>
      </c>
      <c r="CQ223" s="54" t="s">
        <v>718</v>
      </c>
      <c r="CR223" s="54" t="s">
        <v>725</v>
      </c>
      <c r="CS223" s="54">
        <v>318</v>
      </c>
    </row>
    <row r="224" spans="16:97" ht="13.5" x14ac:dyDescent="0.15">
      <c r="P224" s="15"/>
      <c r="CO224" s="54">
        <v>5</v>
      </c>
      <c r="CP224" s="54" t="s">
        <v>133</v>
      </c>
      <c r="CQ224" s="54" t="s">
        <v>718</v>
      </c>
      <c r="CR224" s="54" t="s">
        <v>726</v>
      </c>
      <c r="CS224" s="54">
        <v>319</v>
      </c>
    </row>
    <row r="225" spans="16:97" ht="13.5" x14ac:dyDescent="0.15">
      <c r="P225" s="15"/>
      <c r="CO225" s="54">
        <v>5</v>
      </c>
      <c r="CP225" s="54" t="s">
        <v>133</v>
      </c>
      <c r="CQ225" s="54" t="s">
        <v>718</v>
      </c>
      <c r="CR225" s="54" t="s">
        <v>727</v>
      </c>
      <c r="CS225" s="54">
        <v>320</v>
      </c>
    </row>
    <row r="226" spans="16:97" ht="13.5" x14ac:dyDescent="0.15">
      <c r="P226" s="15"/>
      <c r="CO226" s="54">
        <v>5</v>
      </c>
      <c r="CP226" s="54" t="s">
        <v>133</v>
      </c>
      <c r="CQ226" s="54" t="s">
        <v>718</v>
      </c>
      <c r="CR226" s="54" t="s">
        <v>728</v>
      </c>
      <c r="CS226" s="54">
        <v>321</v>
      </c>
    </row>
    <row r="227" spans="16:97" ht="13.5" x14ac:dyDescent="0.15">
      <c r="P227" s="15"/>
      <c r="CO227" s="54">
        <v>5</v>
      </c>
      <c r="CP227" s="54" t="s">
        <v>133</v>
      </c>
      <c r="CQ227" s="54" t="s">
        <v>718</v>
      </c>
      <c r="CR227" s="54" t="s">
        <v>729</v>
      </c>
      <c r="CS227" s="54">
        <v>322</v>
      </c>
    </row>
    <row r="228" spans="16:97" ht="13.5" x14ac:dyDescent="0.15">
      <c r="P228" s="15"/>
      <c r="CO228" s="54">
        <v>5</v>
      </c>
      <c r="CP228" s="54" t="s">
        <v>133</v>
      </c>
      <c r="CQ228" s="54" t="s">
        <v>718</v>
      </c>
      <c r="CR228" s="54" t="s">
        <v>718</v>
      </c>
      <c r="CS228" s="54">
        <v>323</v>
      </c>
    </row>
    <row r="229" spans="16:97" ht="13.5" x14ac:dyDescent="0.15">
      <c r="P229" s="15"/>
      <c r="CO229" s="54">
        <v>5</v>
      </c>
      <c r="CP229" s="54" t="s">
        <v>133</v>
      </c>
      <c r="CQ229" s="54" t="s">
        <v>718</v>
      </c>
      <c r="CR229" s="54" t="s">
        <v>730</v>
      </c>
      <c r="CS229" s="54">
        <v>324</v>
      </c>
    </row>
    <row r="230" spans="16:97" ht="13.5" x14ac:dyDescent="0.15">
      <c r="P230" s="15"/>
      <c r="CO230" s="54">
        <v>5</v>
      </c>
      <c r="CP230" s="54" t="s">
        <v>133</v>
      </c>
      <c r="CQ230" s="54" t="s">
        <v>718</v>
      </c>
      <c r="CR230" s="54" t="s">
        <v>731</v>
      </c>
      <c r="CS230" s="54">
        <v>325</v>
      </c>
    </row>
    <row r="231" spans="16:97" ht="13.5" x14ac:dyDescent="0.15">
      <c r="P231" s="15"/>
      <c r="CO231" s="54">
        <v>5</v>
      </c>
      <c r="CP231" s="54" t="s">
        <v>133</v>
      </c>
      <c r="CQ231" s="54" t="s">
        <v>718</v>
      </c>
      <c r="CR231" s="54" t="s">
        <v>732</v>
      </c>
      <c r="CS231" s="54">
        <v>326</v>
      </c>
    </row>
    <row r="232" spans="16:97" ht="13.5" x14ac:dyDescent="0.15">
      <c r="P232" s="15"/>
      <c r="CO232" s="54"/>
      <c r="CP232" s="54"/>
      <c r="CQ232" s="54"/>
      <c r="CR232" s="54"/>
      <c r="CS232" s="54"/>
    </row>
    <row r="233" spans="16:97" ht="13.5" x14ac:dyDescent="0.15">
      <c r="P233" s="15"/>
      <c r="CO233" s="54"/>
      <c r="CP233" s="54"/>
      <c r="CQ233" s="54"/>
      <c r="CR233" s="54"/>
      <c r="CS233" s="54"/>
    </row>
    <row r="234" spans="16:97" ht="13.5" x14ac:dyDescent="0.15">
      <c r="P234" s="15"/>
      <c r="CO234" s="54">
        <v>6</v>
      </c>
      <c r="CP234" s="54" t="s">
        <v>133</v>
      </c>
      <c r="CQ234" s="54" t="s">
        <v>733</v>
      </c>
      <c r="CR234" s="54" t="s">
        <v>734</v>
      </c>
      <c r="CS234" s="54">
        <v>328</v>
      </c>
    </row>
    <row r="235" spans="16:97" ht="13.5" x14ac:dyDescent="0.15">
      <c r="P235" s="15"/>
      <c r="CO235" s="54">
        <v>6</v>
      </c>
      <c r="CP235" s="54" t="s">
        <v>133</v>
      </c>
      <c r="CQ235" s="54" t="s">
        <v>733</v>
      </c>
      <c r="CR235" s="54" t="s">
        <v>735</v>
      </c>
      <c r="CS235" s="54">
        <v>329</v>
      </c>
    </row>
    <row r="236" spans="16:97" ht="13.5" x14ac:dyDescent="0.15">
      <c r="P236" s="15"/>
      <c r="CO236" s="54">
        <v>6</v>
      </c>
      <c r="CP236" s="54" t="s">
        <v>133</v>
      </c>
      <c r="CQ236" s="54" t="s">
        <v>733</v>
      </c>
      <c r="CR236" s="54" t="s">
        <v>736</v>
      </c>
      <c r="CS236" s="54">
        <v>330</v>
      </c>
    </row>
    <row r="237" spans="16:97" ht="13.5" x14ac:dyDescent="0.15">
      <c r="P237" s="15"/>
      <c r="CO237" s="54">
        <v>6</v>
      </c>
      <c r="CP237" s="54" t="s">
        <v>133</v>
      </c>
      <c r="CQ237" s="54" t="s">
        <v>733</v>
      </c>
      <c r="CR237" s="54" t="s">
        <v>737</v>
      </c>
      <c r="CS237" s="54">
        <v>331</v>
      </c>
    </row>
    <row r="238" spans="16:97" ht="13.5" x14ac:dyDescent="0.15">
      <c r="P238" s="15"/>
      <c r="CO238" s="54">
        <v>6</v>
      </c>
      <c r="CP238" s="54" t="s">
        <v>133</v>
      </c>
      <c r="CQ238" s="54" t="s">
        <v>733</v>
      </c>
      <c r="CR238" s="54" t="s">
        <v>738</v>
      </c>
      <c r="CS238" s="54">
        <v>332</v>
      </c>
    </row>
    <row r="239" spans="16:97" ht="13.5" x14ac:dyDescent="0.15">
      <c r="P239" s="15"/>
      <c r="CO239" s="54">
        <v>6</v>
      </c>
      <c r="CP239" s="54" t="s">
        <v>133</v>
      </c>
      <c r="CQ239" s="54" t="s">
        <v>733</v>
      </c>
      <c r="CR239" s="54" t="s">
        <v>739</v>
      </c>
      <c r="CS239" s="54">
        <v>333</v>
      </c>
    </row>
    <row r="240" spans="16:97" ht="13.5" x14ac:dyDescent="0.15">
      <c r="P240" s="15"/>
      <c r="CO240" s="54">
        <v>6</v>
      </c>
      <c r="CP240" s="54" t="s">
        <v>133</v>
      </c>
      <c r="CQ240" s="54" t="s">
        <v>733</v>
      </c>
      <c r="CR240" s="54" t="s">
        <v>740</v>
      </c>
      <c r="CS240" s="54">
        <v>334</v>
      </c>
    </row>
    <row r="241" spans="16:97" ht="13.5" x14ac:dyDescent="0.15">
      <c r="P241" s="15"/>
      <c r="CO241" s="54">
        <v>6</v>
      </c>
      <c r="CP241" s="54" t="s">
        <v>133</v>
      </c>
      <c r="CQ241" s="54" t="s">
        <v>733</v>
      </c>
      <c r="CR241" s="54" t="s">
        <v>741</v>
      </c>
      <c r="CS241" s="54">
        <v>335</v>
      </c>
    </row>
    <row r="242" spans="16:97" ht="13.5" x14ac:dyDescent="0.15">
      <c r="P242" s="15"/>
      <c r="CO242" s="54">
        <v>6</v>
      </c>
      <c r="CP242" s="54" t="s">
        <v>133</v>
      </c>
      <c r="CQ242" s="54" t="s">
        <v>733</v>
      </c>
      <c r="CR242" s="54" t="s">
        <v>742</v>
      </c>
      <c r="CS242" s="54">
        <v>336</v>
      </c>
    </row>
    <row r="243" spans="16:97" ht="13.5" x14ac:dyDescent="0.15">
      <c r="P243" s="15"/>
      <c r="CO243" s="54">
        <v>6</v>
      </c>
      <c r="CP243" s="54" t="s">
        <v>133</v>
      </c>
      <c r="CQ243" s="54" t="s">
        <v>733</v>
      </c>
      <c r="CR243" s="54" t="s">
        <v>743</v>
      </c>
      <c r="CS243" s="54">
        <v>337</v>
      </c>
    </row>
    <row r="244" spans="16:97" ht="13.5" x14ac:dyDescent="0.15">
      <c r="P244" s="15"/>
      <c r="CO244" s="54">
        <v>6</v>
      </c>
      <c r="CP244" s="54" t="s">
        <v>133</v>
      </c>
      <c r="CQ244" s="54" t="s">
        <v>733</v>
      </c>
      <c r="CR244" s="54" t="s">
        <v>744</v>
      </c>
      <c r="CS244" s="54">
        <v>338</v>
      </c>
    </row>
    <row r="245" spans="16:97" ht="13.5" x14ac:dyDescent="0.15">
      <c r="P245" s="15"/>
      <c r="CO245" s="54">
        <v>6</v>
      </c>
      <c r="CP245" s="54" t="s">
        <v>133</v>
      </c>
      <c r="CQ245" s="54" t="s">
        <v>733</v>
      </c>
      <c r="CR245" s="54" t="s">
        <v>745</v>
      </c>
      <c r="CS245" s="54">
        <v>339</v>
      </c>
    </row>
    <row r="246" spans="16:97" ht="13.5" x14ac:dyDescent="0.15">
      <c r="P246" s="15"/>
      <c r="CO246" s="54">
        <v>6</v>
      </c>
      <c r="CP246" s="54" t="s">
        <v>133</v>
      </c>
      <c r="CQ246" s="54" t="s">
        <v>733</v>
      </c>
      <c r="CR246" s="54" t="s">
        <v>746</v>
      </c>
      <c r="CS246" s="54">
        <v>340</v>
      </c>
    </row>
    <row r="247" spans="16:97" ht="13.5" x14ac:dyDescent="0.15">
      <c r="P247" s="15"/>
      <c r="CO247" s="54">
        <v>6</v>
      </c>
      <c r="CP247" s="54" t="s">
        <v>133</v>
      </c>
      <c r="CQ247" s="54" t="s">
        <v>733</v>
      </c>
      <c r="CR247" s="54" t="s">
        <v>747</v>
      </c>
      <c r="CS247" s="54">
        <v>341</v>
      </c>
    </row>
    <row r="248" spans="16:97" ht="13.5" x14ac:dyDescent="0.15">
      <c r="P248" s="15"/>
      <c r="CO248" s="54">
        <v>6</v>
      </c>
      <c r="CP248" s="54" t="s">
        <v>133</v>
      </c>
      <c r="CQ248" s="54" t="s">
        <v>733</v>
      </c>
      <c r="CR248" s="54" t="s">
        <v>748</v>
      </c>
      <c r="CS248" s="54">
        <v>342</v>
      </c>
    </row>
    <row r="249" spans="16:97" ht="13.5" x14ac:dyDescent="0.15">
      <c r="P249" s="15"/>
      <c r="CO249" s="54">
        <v>6</v>
      </c>
      <c r="CP249" s="54" t="s">
        <v>133</v>
      </c>
      <c r="CQ249" s="54" t="s">
        <v>733</v>
      </c>
      <c r="CR249" s="54" t="s">
        <v>749</v>
      </c>
      <c r="CS249" s="54">
        <v>343</v>
      </c>
    </row>
    <row r="250" spans="16:97" ht="13.5" x14ac:dyDescent="0.15">
      <c r="P250" s="15"/>
      <c r="CO250" s="54">
        <v>6</v>
      </c>
      <c r="CP250" s="54" t="s">
        <v>133</v>
      </c>
      <c r="CQ250" s="54" t="s">
        <v>733</v>
      </c>
      <c r="CR250" s="54" t="s">
        <v>750</v>
      </c>
      <c r="CS250" s="54">
        <v>344</v>
      </c>
    </row>
    <row r="251" spans="16:97" ht="13.5" x14ac:dyDescent="0.15">
      <c r="P251" s="15"/>
      <c r="CO251" s="54">
        <v>6</v>
      </c>
      <c r="CP251" s="54" t="s">
        <v>133</v>
      </c>
      <c r="CQ251" s="54" t="s">
        <v>733</v>
      </c>
      <c r="CR251" s="54" t="s">
        <v>751</v>
      </c>
      <c r="CS251" s="54">
        <v>345</v>
      </c>
    </row>
    <row r="252" spans="16:97" ht="13.5" x14ac:dyDescent="0.15">
      <c r="P252" s="15"/>
      <c r="CO252" s="54">
        <v>6</v>
      </c>
      <c r="CP252" s="54" t="s">
        <v>133</v>
      </c>
      <c r="CQ252" s="54" t="s">
        <v>733</v>
      </c>
      <c r="CR252" s="54" t="s">
        <v>752</v>
      </c>
      <c r="CS252" s="54">
        <v>346</v>
      </c>
    </row>
    <row r="253" spans="16:97" ht="13.5" x14ac:dyDescent="0.15">
      <c r="P253" s="15"/>
      <c r="CO253" s="54">
        <v>6</v>
      </c>
      <c r="CP253" s="54" t="s">
        <v>133</v>
      </c>
      <c r="CQ253" s="54" t="s">
        <v>733</v>
      </c>
      <c r="CR253" s="54" t="s">
        <v>753</v>
      </c>
      <c r="CS253" s="54">
        <v>347</v>
      </c>
    </row>
    <row r="254" spans="16:97" ht="13.5" x14ac:dyDescent="0.15">
      <c r="P254" s="15"/>
      <c r="CO254" s="54">
        <v>6</v>
      </c>
      <c r="CP254" s="54" t="s">
        <v>133</v>
      </c>
      <c r="CQ254" s="54" t="s">
        <v>733</v>
      </c>
      <c r="CR254" s="54" t="s">
        <v>754</v>
      </c>
      <c r="CS254" s="54">
        <v>348</v>
      </c>
    </row>
    <row r="255" spans="16:97" ht="13.5" x14ac:dyDescent="0.15">
      <c r="P255" s="15"/>
      <c r="CO255" s="54">
        <v>6</v>
      </c>
      <c r="CP255" s="54" t="s">
        <v>133</v>
      </c>
      <c r="CQ255" s="54" t="s">
        <v>733</v>
      </c>
      <c r="CR255" s="54" t="s">
        <v>755</v>
      </c>
      <c r="CS255" s="54">
        <v>349</v>
      </c>
    </row>
    <row r="256" spans="16:97" ht="13.5" x14ac:dyDescent="0.15">
      <c r="P256" s="15"/>
      <c r="CO256" s="54">
        <v>6</v>
      </c>
      <c r="CP256" s="54" t="s">
        <v>133</v>
      </c>
      <c r="CQ256" s="54" t="s">
        <v>733</v>
      </c>
      <c r="CR256" s="54" t="s">
        <v>756</v>
      </c>
      <c r="CS256" s="54">
        <v>350</v>
      </c>
    </row>
    <row r="257" spans="16:97" ht="13.5" x14ac:dyDescent="0.15">
      <c r="P257" s="15"/>
      <c r="CO257" s="54">
        <v>6</v>
      </c>
      <c r="CP257" s="54" t="s">
        <v>133</v>
      </c>
      <c r="CQ257" s="54" t="s">
        <v>733</v>
      </c>
      <c r="CR257" s="54" t="s">
        <v>757</v>
      </c>
      <c r="CS257" s="54">
        <v>351</v>
      </c>
    </row>
    <row r="258" spans="16:97" ht="13.5" x14ac:dyDescent="0.15">
      <c r="P258" s="15"/>
      <c r="CO258" s="54">
        <v>6</v>
      </c>
      <c r="CP258" s="54" t="s">
        <v>133</v>
      </c>
      <c r="CQ258" s="54" t="s">
        <v>733</v>
      </c>
      <c r="CR258" s="54" t="s">
        <v>758</v>
      </c>
      <c r="CS258" s="54">
        <v>352</v>
      </c>
    </row>
    <row r="259" spans="16:97" ht="13.5" x14ac:dyDescent="0.15">
      <c r="P259" s="15"/>
      <c r="CO259" s="54">
        <v>6</v>
      </c>
      <c r="CP259" s="54" t="s">
        <v>133</v>
      </c>
      <c r="CQ259" s="54" t="s">
        <v>733</v>
      </c>
      <c r="CR259" s="54" t="s">
        <v>759</v>
      </c>
      <c r="CS259" s="54">
        <v>353</v>
      </c>
    </row>
    <row r="260" spans="16:97" ht="13.5" x14ac:dyDescent="0.15">
      <c r="P260" s="15"/>
      <c r="CO260" s="54">
        <v>6</v>
      </c>
      <c r="CP260" s="54" t="s">
        <v>133</v>
      </c>
      <c r="CQ260" s="54" t="s">
        <v>733</v>
      </c>
      <c r="CR260" s="54" t="s">
        <v>760</v>
      </c>
      <c r="CS260" s="54">
        <v>354</v>
      </c>
    </row>
    <row r="261" spans="16:97" ht="13.5" x14ac:dyDescent="0.15">
      <c r="P261" s="15"/>
      <c r="CO261" s="54">
        <v>6</v>
      </c>
      <c r="CP261" s="54" t="s">
        <v>133</v>
      </c>
      <c r="CQ261" s="54" t="s">
        <v>733</v>
      </c>
      <c r="CR261" s="54" t="s">
        <v>1105</v>
      </c>
      <c r="CS261" s="54">
        <v>355</v>
      </c>
    </row>
    <row r="262" spans="16:97" ht="13.5" x14ac:dyDescent="0.15">
      <c r="P262" s="15"/>
      <c r="CO262" s="54"/>
      <c r="CP262" s="54"/>
      <c r="CQ262" s="54"/>
      <c r="CR262" s="54"/>
      <c r="CS262" s="54"/>
    </row>
    <row r="263" spans="16:97" ht="13.5" x14ac:dyDescent="0.15">
      <c r="P263" s="15"/>
      <c r="CO263" s="54"/>
      <c r="CP263" s="54"/>
      <c r="CQ263" s="54"/>
      <c r="CR263" s="54"/>
      <c r="CS263" s="54"/>
    </row>
    <row r="264" spans="16:97" ht="13.5" x14ac:dyDescent="0.15">
      <c r="P264" s="15"/>
      <c r="CO264" s="54">
        <v>7</v>
      </c>
      <c r="CP264" s="54" t="s">
        <v>133</v>
      </c>
      <c r="CQ264" s="54" t="s">
        <v>651</v>
      </c>
      <c r="CR264" s="54" t="s">
        <v>650</v>
      </c>
      <c r="CS264" s="54">
        <v>357</v>
      </c>
    </row>
    <row r="265" spans="16:97" ht="13.5" x14ac:dyDescent="0.15">
      <c r="P265" s="15"/>
      <c r="CO265" s="54">
        <v>7</v>
      </c>
      <c r="CP265" s="54" t="s">
        <v>133</v>
      </c>
      <c r="CQ265" s="54" t="s">
        <v>651</v>
      </c>
      <c r="CR265" s="54" t="s">
        <v>651</v>
      </c>
      <c r="CS265" s="54">
        <v>358</v>
      </c>
    </row>
    <row r="266" spans="16:97" ht="13.5" x14ac:dyDescent="0.15">
      <c r="P266" s="15"/>
      <c r="CO266" s="54">
        <v>7</v>
      </c>
      <c r="CP266" s="54" t="s">
        <v>133</v>
      </c>
      <c r="CQ266" s="54" t="s">
        <v>651</v>
      </c>
      <c r="CR266" s="54" t="s">
        <v>652</v>
      </c>
      <c r="CS266" s="54">
        <v>359</v>
      </c>
    </row>
    <row r="267" spans="16:97" ht="13.5" x14ac:dyDescent="0.15">
      <c r="P267" s="15"/>
      <c r="CO267" s="54">
        <v>7</v>
      </c>
      <c r="CP267" s="54" t="s">
        <v>133</v>
      </c>
      <c r="CQ267" s="54" t="s">
        <v>651</v>
      </c>
      <c r="CR267" s="54" t="s">
        <v>653</v>
      </c>
      <c r="CS267" s="54">
        <v>360</v>
      </c>
    </row>
    <row r="268" spans="16:97" ht="13.5" x14ac:dyDescent="0.15">
      <c r="P268" s="15"/>
      <c r="CO268" s="54">
        <v>7</v>
      </c>
      <c r="CP268" s="54" t="s">
        <v>133</v>
      </c>
      <c r="CQ268" s="54" t="s">
        <v>651</v>
      </c>
      <c r="CR268" s="54" t="s">
        <v>654</v>
      </c>
      <c r="CS268" s="54">
        <v>361</v>
      </c>
    </row>
    <row r="269" spans="16:97" ht="13.5" x14ac:dyDescent="0.15">
      <c r="P269" s="15"/>
      <c r="CO269" s="54">
        <v>7</v>
      </c>
      <c r="CP269" s="54" t="s">
        <v>133</v>
      </c>
      <c r="CQ269" s="54" t="s">
        <v>651</v>
      </c>
      <c r="CR269" s="54" t="s">
        <v>655</v>
      </c>
      <c r="CS269" s="54">
        <v>362</v>
      </c>
    </row>
    <row r="270" spans="16:97" ht="13.5" x14ac:dyDescent="0.15">
      <c r="P270" s="15"/>
      <c r="CO270" s="54">
        <v>7</v>
      </c>
      <c r="CP270" s="54" t="s">
        <v>133</v>
      </c>
      <c r="CQ270" s="54" t="s">
        <v>651</v>
      </c>
      <c r="CR270" s="54" t="s">
        <v>656</v>
      </c>
      <c r="CS270" s="54">
        <v>363</v>
      </c>
    </row>
    <row r="271" spans="16:97" ht="13.5" x14ac:dyDescent="0.15">
      <c r="P271" s="15"/>
      <c r="CO271" s="54">
        <v>7</v>
      </c>
      <c r="CP271" s="54" t="s">
        <v>133</v>
      </c>
      <c r="CQ271" s="54" t="s">
        <v>651</v>
      </c>
      <c r="CR271" s="54" t="s">
        <v>657</v>
      </c>
      <c r="CS271" s="54">
        <v>364</v>
      </c>
    </row>
    <row r="272" spans="16:97" ht="13.5" x14ac:dyDescent="0.15">
      <c r="P272" s="15"/>
      <c r="CO272" s="54">
        <v>7</v>
      </c>
      <c r="CP272" s="54" t="s">
        <v>133</v>
      </c>
      <c r="CQ272" s="54" t="s">
        <v>651</v>
      </c>
      <c r="CR272" s="54" t="s">
        <v>658</v>
      </c>
      <c r="CS272" s="54">
        <v>365</v>
      </c>
    </row>
    <row r="273" spans="16:97" ht="13.5" x14ac:dyDescent="0.15">
      <c r="P273" s="15"/>
      <c r="CO273" s="54">
        <v>7</v>
      </c>
      <c r="CP273" s="54" t="s">
        <v>133</v>
      </c>
      <c r="CQ273" s="54" t="s">
        <v>651</v>
      </c>
      <c r="CR273" s="54" t="s">
        <v>659</v>
      </c>
      <c r="CS273" s="54">
        <v>366</v>
      </c>
    </row>
    <row r="274" spans="16:97" ht="13.5" x14ac:dyDescent="0.15">
      <c r="P274" s="15"/>
      <c r="CO274" s="54">
        <v>7</v>
      </c>
      <c r="CP274" s="54" t="s">
        <v>133</v>
      </c>
      <c r="CQ274" s="54" t="s">
        <v>651</v>
      </c>
      <c r="CR274" s="54" t="s">
        <v>1020</v>
      </c>
      <c r="CS274" s="54">
        <v>367</v>
      </c>
    </row>
    <row r="275" spans="16:97" ht="13.5" x14ac:dyDescent="0.15">
      <c r="P275" s="15"/>
      <c r="CO275" s="54">
        <v>7</v>
      </c>
      <c r="CP275" s="54" t="s">
        <v>133</v>
      </c>
      <c r="CQ275" s="54" t="s">
        <v>651</v>
      </c>
      <c r="CR275" s="54" t="s">
        <v>660</v>
      </c>
      <c r="CS275" s="54">
        <v>368</v>
      </c>
    </row>
    <row r="276" spans="16:97" ht="13.5" x14ac:dyDescent="0.15">
      <c r="P276" s="15"/>
      <c r="CO276" s="54">
        <v>7</v>
      </c>
      <c r="CP276" s="54" t="s">
        <v>133</v>
      </c>
      <c r="CQ276" s="54" t="s">
        <v>651</v>
      </c>
      <c r="CR276" s="54" t="s">
        <v>661</v>
      </c>
      <c r="CS276" s="54">
        <v>369</v>
      </c>
    </row>
    <row r="277" spans="16:97" ht="13.5" x14ac:dyDescent="0.15">
      <c r="P277" s="15"/>
      <c r="CO277" s="54">
        <v>7</v>
      </c>
      <c r="CP277" s="54" t="s">
        <v>133</v>
      </c>
      <c r="CQ277" s="54" t="s">
        <v>651</v>
      </c>
      <c r="CR277" s="54" t="s">
        <v>662</v>
      </c>
      <c r="CS277" s="54">
        <v>370</v>
      </c>
    </row>
    <row r="278" spans="16:97" ht="13.5" x14ac:dyDescent="0.15">
      <c r="P278" s="15"/>
      <c r="CO278" s="54">
        <v>7</v>
      </c>
      <c r="CP278" s="54" t="s">
        <v>133</v>
      </c>
      <c r="CQ278" s="54" t="s">
        <v>651</v>
      </c>
      <c r="CR278" s="54" t="s">
        <v>663</v>
      </c>
      <c r="CS278" s="54">
        <v>371</v>
      </c>
    </row>
    <row r="279" spans="16:97" ht="13.5" x14ac:dyDescent="0.15">
      <c r="P279" s="15"/>
      <c r="CO279" s="54">
        <v>7</v>
      </c>
      <c r="CP279" s="54" t="s">
        <v>133</v>
      </c>
      <c r="CQ279" s="54" t="s">
        <v>651</v>
      </c>
      <c r="CR279" s="54" t="s">
        <v>664</v>
      </c>
      <c r="CS279" s="54">
        <v>372</v>
      </c>
    </row>
    <row r="280" spans="16:97" ht="13.5" x14ac:dyDescent="0.15">
      <c r="P280" s="15"/>
      <c r="CO280" s="54">
        <v>7</v>
      </c>
      <c r="CP280" s="54" t="s">
        <v>133</v>
      </c>
      <c r="CQ280" s="54" t="s">
        <v>651</v>
      </c>
      <c r="CR280" s="54" t="s">
        <v>665</v>
      </c>
      <c r="CS280" s="54">
        <v>373</v>
      </c>
    </row>
    <row r="281" spans="16:97" ht="13.5" x14ac:dyDescent="0.15">
      <c r="P281" s="15"/>
      <c r="CO281" s="54">
        <v>7</v>
      </c>
      <c r="CP281" s="54" t="s">
        <v>133</v>
      </c>
      <c r="CQ281" s="54" t="s">
        <v>651</v>
      </c>
      <c r="CR281" s="54" t="s">
        <v>666</v>
      </c>
      <c r="CS281" s="54">
        <v>374</v>
      </c>
    </row>
    <row r="282" spans="16:97" ht="13.5" x14ac:dyDescent="0.15">
      <c r="P282" s="15"/>
      <c r="CO282" s="54">
        <v>7</v>
      </c>
      <c r="CP282" s="54" t="s">
        <v>133</v>
      </c>
      <c r="CQ282" s="54" t="s">
        <v>651</v>
      </c>
      <c r="CR282" s="54" t="s">
        <v>667</v>
      </c>
      <c r="CS282" s="54">
        <v>375</v>
      </c>
    </row>
    <row r="283" spans="16:97" ht="13.5" x14ac:dyDescent="0.15">
      <c r="P283" s="15"/>
      <c r="CO283" s="54">
        <v>7</v>
      </c>
      <c r="CP283" s="54" t="s">
        <v>133</v>
      </c>
      <c r="CQ283" s="54" t="s">
        <v>651</v>
      </c>
      <c r="CR283" s="54" t="s">
        <v>668</v>
      </c>
      <c r="CS283" s="54">
        <v>376</v>
      </c>
    </row>
    <row r="284" spans="16:97" ht="13.5" x14ac:dyDescent="0.15">
      <c r="P284" s="15"/>
      <c r="CO284" s="54">
        <v>7</v>
      </c>
      <c r="CP284" s="54" t="s">
        <v>133</v>
      </c>
      <c r="CQ284" s="54" t="s">
        <v>651</v>
      </c>
      <c r="CR284" s="54" t="s">
        <v>669</v>
      </c>
      <c r="CS284" s="54">
        <v>377</v>
      </c>
    </row>
    <row r="285" spans="16:97" ht="13.5" x14ac:dyDescent="0.15">
      <c r="P285" s="15"/>
      <c r="CO285" s="54">
        <v>7</v>
      </c>
      <c r="CP285" s="54" t="s">
        <v>133</v>
      </c>
      <c r="CQ285" s="54" t="s">
        <v>651</v>
      </c>
      <c r="CR285" s="54" t="s">
        <v>670</v>
      </c>
      <c r="CS285" s="54">
        <v>378</v>
      </c>
    </row>
    <row r="286" spans="16:97" ht="13.5" x14ac:dyDescent="0.15">
      <c r="P286" s="15"/>
      <c r="CO286" s="54">
        <v>7</v>
      </c>
      <c r="CP286" s="54" t="s">
        <v>133</v>
      </c>
      <c r="CQ286" s="54" t="s">
        <v>651</v>
      </c>
      <c r="CR286" s="54" t="s">
        <v>671</v>
      </c>
      <c r="CS286" s="54">
        <v>379</v>
      </c>
    </row>
    <row r="287" spans="16:97" ht="13.5" x14ac:dyDescent="0.15">
      <c r="P287" s="15"/>
      <c r="CO287" s="54">
        <v>7</v>
      </c>
      <c r="CP287" s="54" t="s">
        <v>133</v>
      </c>
      <c r="CQ287" s="54" t="s">
        <v>651</v>
      </c>
      <c r="CR287" s="54" t="s">
        <v>672</v>
      </c>
      <c r="CS287" s="54">
        <v>380</v>
      </c>
    </row>
    <row r="288" spans="16:97" ht="13.5" x14ac:dyDescent="0.15">
      <c r="P288" s="15"/>
      <c r="CO288" s="54">
        <v>7</v>
      </c>
      <c r="CP288" s="54" t="s">
        <v>133</v>
      </c>
      <c r="CQ288" s="54" t="s">
        <v>651</v>
      </c>
      <c r="CR288" s="54" t="s">
        <v>673</v>
      </c>
      <c r="CS288" s="54">
        <v>381</v>
      </c>
    </row>
    <row r="289" spans="16:97" ht="13.5" x14ac:dyDescent="0.15">
      <c r="P289" s="15"/>
      <c r="CO289" s="54">
        <v>7</v>
      </c>
      <c r="CP289" s="54" t="s">
        <v>133</v>
      </c>
      <c r="CQ289" s="54" t="s">
        <v>651</v>
      </c>
      <c r="CR289" s="54" t="s">
        <v>674</v>
      </c>
      <c r="CS289" s="54">
        <v>382</v>
      </c>
    </row>
    <row r="290" spans="16:97" ht="13.5" x14ac:dyDescent="0.15">
      <c r="P290" s="15"/>
      <c r="CO290" s="54">
        <v>7</v>
      </c>
      <c r="CP290" s="54" t="s">
        <v>133</v>
      </c>
      <c r="CQ290" s="54" t="s">
        <v>651</v>
      </c>
      <c r="CR290" s="54" t="s">
        <v>675</v>
      </c>
      <c r="CS290" s="54">
        <v>383</v>
      </c>
    </row>
    <row r="291" spans="16:97" ht="13.5" x14ac:dyDescent="0.15">
      <c r="P291" s="15"/>
      <c r="CO291" s="54">
        <v>7</v>
      </c>
      <c r="CP291" s="54" t="s">
        <v>133</v>
      </c>
      <c r="CQ291" s="54" t="s">
        <v>651</v>
      </c>
      <c r="CR291" s="54" t="s">
        <v>676</v>
      </c>
      <c r="CS291" s="54">
        <v>384</v>
      </c>
    </row>
    <row r="292" spans="16:97" ht="13.5" x14ac:dyDescent="0.15">
      <c r="P292" s="15"/>
      <c r="CO292" s="54">
        <v>7</v>
      </c>
      <c r="CP292" s="54" t="s">
        <v>133</v>
      </c>
      <c r="CQ292" s="54" t="s">
        <v>651</v>
      </c>
      <c r="CR292" s="54" t="s">
        <v>677</v>
      </c>
      <c r="CS292" s="54">
        <v>385</v>
      </c>
    </row>
    <row r="293" spans="16:97" ht="13.5" x14ac:dyDescent="0.15">
      <c r="P293" s="15"/>
      <c r="CO293" s="54">
        <v>7</v>
      </c>
      <c r="CP293" s="54" t="s">
        <v>133</v>
      </c>
      <c r="CQ293" s="54" t="s">
        <v>651</v>
      </c>
      <c r="CR293" s="54" t="s">
        <v>1106</v>
      </c>
      <c r="CS293" s="54">
        <v>386</v>
      </c>
    </row>
    <row r="294" spans="16:97" ht="13.5" x14ac:dyDescent="0.15">
      <c r="P294" s="15"/>
      <c r="CO294" s="54"/>
      <c r="CP294" s="54"/>
      <c r="CQ294" s="54"/>
      <c r="CR294" s="54"/>
      <c r="CS294" s="54"/>
    </row>
    <row r="295" spans="16:97" ht="13.5" x14ac:dyDescent="0.15">
      <c r="P295" s="15"/>
      <c r="CO295" s="54"/>
      <c r="CP295" s="54"/>
      <c r="CQ295" s="54"/>
      <c r="CR295" s="54"/>
      <c r="CS295" s="54"/>
    </row>
    <row r="296" spans="16:97" ht="13.5" x14ac:dyDescent="0.15">
      <c r="P296" s="15"/>
      <c r="CO296" s="54">
        <v>8</v>
      </c>
      <c r="CP296" s="54" t="s">
        <v>133</v>
      </c>
      <c r="CQ296" s="54" t="s">
        <v>1012</v>
      </c>
      <c r="CR296" s="54" t="s">
        <v>678</v>
      </c>
      <c r="CS296" s="54">
        <v>388</v>
      </c>
    </row>
    <row r="297" spans="16:97" ht="13.5" x14ac:dyDescent="0.15">
      <c r="P297" s="15"/>
      <c r="CO297" s="54">
        <v>8</v>
      </c>
      <c r="CP297" s="54" t="s">
        <v>133</v>
      </c>
      <c r="CQ297" s="54" t="s">
        <v>1012</v>
      </c>
      <c r="CR297" s="54" t="s">
        <v>679</v>
      </c>
      <c r="CS297" s="54">
        <v>389</v>
      </c>
    </row>
    <row r="298" spans="16:97" ht="13.5" x14ac:dyDescent="0.15">
      <c r="P298" s="15"/>
      <c r="CO298" s="54">
        <v>8</v>
      </c>
      <c r="CP298" s="54" t="s">
        <v>133</v>
      </c>
      <c r="CQ298" s="54" t="s">
        <v>1012</v>
      </c>
      <c r="CR298" s="54" t="s">
        <v>680</v>
      </c>
      <c r="CS298" s="54">
        <v>390</v>
      </c>
    </row>
    <row r="299" spans="16:97" ht="13.5" x14ac:dyDescent="0.15">
      <c r="P299" s="15"/>
      <c r="CO299" s="54">
        <v>8</v>
      </c>
      <c r="CP299" s="54" t="s">
        <v>133</v>
      </c>
      <c r="CQ299" s="54" t="s">
        <v>1012</v>
      </c>
      <c r="CR299" s="54" t="s">
        <v>681</v>
      </c>
      <c r="CS299" s="54">
        <v>391</v>
      </c>
    </row>
    <row r="300" spans="16:97" ht="13.5" x14ac:dyDescent="0.15">
      <c r="P300" s="15"/>
      <c r="CO300" s="54">
        <v>8</v>
      </c>
      <c r="CP300" s="54" t="s">
        <v>133</v>
      </c>
      <c r="CQ300" s="54" t="s">
        <v>1012</v>
      </c>
      <c r="CR300" s="54" t="s">
        <v>682</v>
      </c>
      <c r="CS300" s="54">
        <v>392</v>
      </c>
    </row>
    <row r="301" spans="16:97" ht="13.5" x14ac:dyDescent="0.15">
      <c r="P301" s="15"/>
      <c r="CO301" s="54">
        <v>8</v>
      </c>
      <c r="CP301" s="54" t="s">
        <v>133</v>
      </c>
      <c r="CQ301" s="54" t="s">
        <v>1012</v>
      </c>
      <c r="CR301" s="54" t="s">
        <v>683</v>
      </c>
      <c r="CS301" s="54">
        <v>393</v>
      </c>
    </row>
    <row r="302" spans="16:97" ht="13.5" x14ac:dyDescent="0.15">
      <c r="P302" s="15"/>
      <c r="CO302" s="54">
        <v>8</v>
      </c>
      <c r="CP302" s="54" t="s">
        <v>133</v>
      </c>
      <c r="CQ302" s="54" t="s">
        <v>1012</v>
      </c>
      <c r="CR302" s="54" t="s">
        <v>684</v>
      </c>
      <c r="CS302" s="54">
        <v>394</v>
      </c>
    </row>
    <row r="303" spans="16:97" ht="13.5" x14ac:dyDescent="0.15">
      <c r="P303" s="15"/>
      <c r="CO303" s="54">
        <v>8</v>
      </c>
      <c r="CP303" s="54" t="s">
        <v>133</v>
      </c>
      <c r="CQ303" s="54" t="s">
        <v>1012</v>
      </c>
      <c r="CR303" s="54" t="s">
        <v>685</v>
      </c>
      <c r="CS303" s="54">
        <v>395</v>
      </c>
    </row>
    <row r="304" spans="16:97" ht="13.5" x14ac:dyDescent="0.15">
      <c r="P304" s="15"/>
      <c r="CO304" s="54">
        <v>8</v>
      </c>
      <c r="CP304" s="54" t="s">
        <v>133</v>
      </c>
      <c r="CQ304" s="54" t="s">
        <v>1012</v>
      </c>
      <c r="CR304" s="54" t="s">
        <v>686</v>
      </c>
      <c r="CS304" s="54">
        <v>396</v>
      </c>
    </row>
    <row r="305" spans="16:97" ht="13.5" x14ac:dyDescent="0.15">
      <c r="P305" s="15"/>
      <c r="CO305" s="54">
        <v>8</v>
      </c>
      <c r="CP305" s="54" t="s">
        <v>133</v>
      </c>
      <c r="CQ305" s="54" t="s">
        <v>1012</v>
      </c>
      <c r="CR305" s="54" t="s">
        <v>687</v>
      </c>
      <c r="CS305" s="54">
        <v>397</v>
      </c>
    </row>
    <row r="306" spans="16:97" ht="13.5" x14ac:dyDescent="0.15">
      <c r="P306" s="15"/>
      <c r="CO306" s="54">
        <v>8</v>
      </c>
      <c r="CP306" s="54" t="s">
        <v>133</v>
      </c>
      <c r="CQ306" s="54" t="s">
        <v>1012</v>
      </c>
      <c r="CR306" s="54" t="s">
        <v>707</v>
      </c>
      <c r="CS306" s="54">
        <v>398</v>
      </c>
    </row>
    <row r="307" spans="16:97" ht="13.5" x14ac:dyDescent="0.15">
      <c r="P307" s="15"/>
      <c r="CO307" s="54">
        <v>8</v>
      </c>
      <c r="CP307" s="54" t="s">
        <v>133</v>
      </c>
      <c r="CQ307" s="54" t="s">
        <v>1012</v>
      </c>
      <c r="CR307" s="54" t="s">
        <v>708</v>
      </c>
      <c r="CS307" s="54">
        <v>399</v>
      </c>
    </row>
    <row r="308" spans="16:97" ht="13.5" x14ac:dyDescent="0.15">
      <c r="P308" s="15"/>
      <c r="CO308" s="54">
        <v>8</v>
      </c>
      <c r="CP308" s="54" t="s">
        <v>133</v>
      </c>
      <c r="CQ308" s="54" t="s">
        <v>1012</v>
      </c>
      <c r="CR308" s="54" t="s">
        <v>709</v>
      </c>
      <c r="CS308" s="54">
        <v>400</v>
      </c>
    </row>
    <row r="309" spans="16:97" ht="13.5" x14ac:dyDescent="0.15">
      <c r="P309" s="15"/>
      <c r="CO309" s="54">
        <v>8</v>
      </c>
      <c r="CP309" s="54" t="s">
        <v>133</v>
      </c>
      <c r="CQ309" s="54" t="s">
        <v>1012</v>
      </c>
      <c r="CR309" s="54" t="s">
        <v>710</v>
      </c>
      <c r="CS309" s="54">
        <v>401</v>
      </c>
    </row>
    <row r="310" spans="16:97" ht="13.5" x14ac:dyDescent="0.15">
      <c r="P310" s="15"/>
      <c r="CO310" s="54">
        <v>8</v>
      </c>
      <c r="CP310" s="54" t="s">
        <v>133</v>
      </c>
      <c r="CQ310" s="54" t="s">
        <v>1012</v>
      </c>
      <c r="CR310" s="54" t="s">
        <v>711</v>
      </c>
      <c r="CS310" s="54">
        <v>402</v>
      </c>
    </row>
    <row r="311" spans="16:97" ht="13.5" x14ac:dyDescent="0.15">
      <c r="P311" s="15"/>
      <c r="CO311" s="54">
        <v>8</v>
      </c>
      <c r="CP311" s="54" t="s">
        <v>133</v>
      </c>
      <c r="CQ311" s="54" t="s">
        <v>1012</v>
      </c>
      <c r="CR311" s="54" t="s">
        <v>712</v>
      </c>
      <c r="CS311" s="54">
        <v>403</v>
      </c>
    </row>
    <row r="312" spans="16:97" ht="13.5" x14ac:dyDescent="0.15">
      <c r="P312" s="15"/>
      <c r="CO312" s="54">
        <v>8</v>
      </c>
      <c r="CP312" s="54" t="s">
        <v>133</v>
      </c>
      <c r="CQ312" s="54" t="s">
        <v>1012</v>
      </c>
      <c r="CR312" s="54" t="s">
        <v>713</v>
      </c>
      <c r="CS312" s="54">
        <v>404</v>
      </c>
    </row>
    <row r="313" spans="16:97" ht="13.5" x14ac:dyDescent="0.15">
      <c r="P313" s="15"/>
      <c r="CO313" s="54">
        <v>8</v>
      </c>
      <c r="CP313" s="54" t="s">
        <v>133</v>
      </c>
      <c r="CQ313" s="54" t="s">
        <v>1012</v>
      </c>
      <c r="CR313" s="54" t="s">
        <v>714</v>
      </c>
      <c r="CS313" s="54">
        <v>405</v>
      </c>
    </row>
    <row r="314" spans="16:97" ht="13.5" x14ac:dyDescent="0.15">
      <c r="P314" s="15"/>
      <c r="CO314" s="54">
        <v>8</v>
      </c>
      <c r="CP314" s="54" t="s">
        <v>133</v>
      </c>
      <c r="CQ314" s="54" t="s">
        <v>1012</v>
      </c>
      <c r="CR314" s="54" t="s">
        <v>715</v>
      </c>
      <c r="CS314" s="54">
        <v>406</v>
      </c>
    </row>
    <row r="315" spans="16:97" ht="13.5" x14ac:dyDescent="0.15">
      <c r="P315" s="15"/>
      <c r="CO315" s="54">
        <v>8</v>
      </c>
      <c r="CP315" s="54" t="s">
        <v>133</v>
      </c>
      <c r="CQ315" s="54" t="s">
        <v>1012</v>
      </c>
      <c r="CR315" s="54" t="s">
        <v>716</v>
      </c>
      <c r="CS315" s="54">
        <v>407</v>
      </c>
    </row>
    <row r="316" spans="16:97" ht="13.5" x14ac:dyDescent="0.15">
      <c r="P316" s="15"/>
      <c r="CO316" s="54">
        <v>8</v>
      </c>
      <c r="CP316" s="54" t="s">
        <v>133</v>
      </c>
      <c r="CQ316" s="54" t="s">
        <v>1012</v>
      </c>
      <c r="CR316" s="54" t="s">
        <v>717</v>
      </c>
      <c r="CS316" s="54">
        <v>408</v>
      </c>
    </row>
    <row r="317" spans="16:97" ht="13.5" x14ac:dyDescent="0.15">
      <c r="P317" s="15"/>
      <c r="CO317" s="54">
        <v>8</v>
      </c>
      <c r="CP317" s="54" t="s">
        <v>133</v>
      </c>
      <c r="CQ317" s="54" t="s">
        <v>1012</v>
      </c>
      <c r="CR317" s="54" t="s">
        <v>1106</v>
      </c>
      <c r="CS317" s="54">
        <v>409</v>
      </c>
    </row>
    <row r="318" spans="16:97" ht="13.5" x14ac:dyDescent="0.15">
      <c r="P318" s="15"/>
      <c r="CO318" s="54">
        <v>8</v>
      </c>
      <c r="CP318" s="54" t="s">
        <v>133</v>
      </c>
      <c r="CQ318" s="54" t="s">
        <v>1012</v>
      </c>
      <c r="CR318" s="54" t="s">
        <v>1107</v>
      </c>
      <c r="CS318" s="54">
        <v>410</v>
      </c>
    </row>
    <row r="319" spans="16:97" ht="13.5" x14ac:dyDescent="0.15">
      <c r="P319" s="15"/>
      <c r="CO319" s="54"/>
      <c r="CP319" s="54"/>
      <c r="CQ319" s="54"/>
      <c r="CR319" s="54"/>
      <c r="CS319" s="54"/>
    </row>
    <row r="320" spans="16:97" ht="13.5" x14ac:dyDescent="0.15">
      <c r="P320" s="15"/>
      <c r="CO320" s="54"/>
      <c r="CP320" s="54"/>
      <c r="CQ320" s="54"/>
      <c r="CR320" s="54"/>
      <c r="CS320" s="54"/>
    </row>
    <row r="321" spans="16:97" ht="13.5" x14ac:dyDescent="0.15">
      <c r="P321" s="15"/>
      <c r="CO321" s="54">
        <v>9</v>
      </c>
      <c r="CP321" s="54" t="s">
        <v>133</v>
      </c>
      <c r="CQ321" s="54" t="s">
        <v>1013</v>
      </c>
      <c r="CR321" s="54" t="s">
        <v>689</v>
      </c>
      <c r="CS321" s="54">
        <v>412</v>
      </c>
    </row>
    <row r="322" spans="16:97" ht="13.5" x14ac:dyDescent="0.15">
      <c r="P322" s="15"/>
      <c r="CO322" s="54">
        <v>9</v>
      </c>
      <c r="CP322" s="54" t="s">
        <v>133</v>
      </c>
      <c r="CQ322" s="54" t="s">
        <v>1013</v>
      </c>
      <c r="CR322" s="54" t="s">
        <v>690</v>
      </c>
      <c r="CS322" s="54">
        <v>413</v>
      </c>
    </row>
    <row r="323" spans="16:97" ht="13.5" x14ac:dyDescent="0.15">
      <c r="P323" s="15"/>
      <c r="CO323" s="54">
        <v>9</v>
      </c>
      <c r="CP323" s="54" t="s">
        <v>133</v>
      </c>
      <c r="CQ323" s="54" t="s">
        <v>1013</v>
      </c>
      <c r="CR323" s="54" t="s">
        <v>688</v>
      </c>
      <c r="CS323" s="54">
        <v>414</v>
      </c>
    </row>
    <row r="324" spans="16:97" ht="13.5" x14ac:dyDescent="0.15">
      <c r="P324" s="15"/>
      <c r="CO324" s="54">
        <v>9</v>
      </c>
      <c r="CP324" s="54" t="s">
        <v>133</v>
      </c>
      <c r="CQ324" s="54" t="s">
        <v>1013</v>
      </c>
      <c r="CR324" s="54" t="s">
        <v>691</v>
      </c>
      <c r="CS324" s="54">
        <v>415</v>
      </c>
    </row>
    <row r="325" spans="16:97" ht="13.5" x14ac:dyDescent="0.15">
      <c r="P325" s="15"/>
      <c r="CO325" s="54">
        <v>9</v>
      </c>
      <c r="CP325" s="54" t="s">
        <v>133</v>
      </c>
      <c r="CQ325" s="54" t="s">
        <v>1013</v>
      </c>
      <c r="CR325" s="54" t="s">
        <v>692</v>
      </c>
      <c r="CS325" s="54">
        <v>416</v>
      </c>
    </row>
    <row r="326" spans="16:97" ht="13.5" x14ac:dyDescent="0.15">
      <c r="P326" s="15"/>
      <c r="CO326" s="54">
        <v>9</v>
      </c>
      <c r="CP326" s="54" t="s">
        <v>133</v>
      </c>
      <c r="CQ326" s="54" t="s">
        <v>1013</v>
      </c>
      <c r="CR326" s="54" t="s">
        <v>693</v>
      </c>
      <c r="CS326" s="54">
        <v>417</v>
      </c>
    </row>
    <row r="327" spans="16:97" ht="13.5" x14ac:dyDescent="0.15">
      <c r="P327" s="15"/>
      <c r="CO327" s="54">
        <v>9</v>
      </c>
      <c r="CP327" s="54" t="s">
        <v>133</v>
      </c>
      <c r="CQ327" s="54" t="s">
        <v>1013</v>
      </c>
      <c r="CR327" s="54" t="s">
        <v>694</v>
      </c>
      <c r="CS327" s="54">
        <v>418</v>
      </c>
    </row>
    <row r="328" spans="16:97" ht="13.5" x14ac:dyDescent="0.15">
      <c r="P328" s="15"/>
      <c r="CO328" s="54">
        <v>9</v>
      </c>
      <c r="CP328" s="54" t="s">
        <v>133</v>
      </c>
      <c r="CQ328" s="54" t="s">
        <v>1013</v>
      </c>
      <c r="CR328" s="54" t="s">
        <v>695</v>
      </c>
      <c r="CS328" s="54">
        <v>419</v>
      </c>
    </row>
    <row r="329" spans="16:97" ht="13.5" x14ac:dyDescent="0.15">
      <c r="P329" s="15"/>
      <c r="CO329" s="54">
        <v>9</v>
      </c>
      <c r="CP329" s="54" t="s">
        <v>133</v>
      </c>
      <c r="CQ329" s="54" t="s">
        <v>1013</v>
      </c>
      <c r="CR329" s="54" t="s">
        <v>696</v>
      </c>
      <c r="CS329" s="54">
        <v>420</v>
      </c>
    </row>
    <row r="330" spans="16:97" ht="13.5" x14ac:dyDescent="0.15">
      <c r="P330" s="15"/>
      <c r="CO330" s="54">
        <v>9</v>
      </c>
      <c r="CP330" s="54" t="s">
        <v>133</v>
      </c>
      <c r="CQ330" s="54" t="s">
        <v>1013</v>
      </c>
      <c r="CR330" s="54" t="s">
        <v>698</v>
      </c>
      <c r="CS330" s="54">
        <v>421</v>
      </c>
    </row>
    <row r="331" spans="16:97" ht="13.5" x14ac:dyDescent="0.15">
      <c r="P331" s="15"/>
      <c r="CO331" s="54">
        <v>9</v>
      </c>
      <c r="CP331" s="54" t="s">
        <v>133</v>
      </c>
      <c r="CQ331" s="54" t="s">
        <v>1013</v>
      </c>
      <c r="CR331" s="54" t="s">
        <v>699</v>
      </c>
      <c r="CS331" s="54">
        <v>422</v>
      </c>
    </row>
    <row r="332" spans="16:97" ht="13.5" x14ac:dyDescent="0.15">
      <c r="P332" s="15"/>
      <c r="CO332" s="54">
        <v>9</v>
      </c>
      <c r="CP332" s="54" t="s">
        <v>133</v>
      </c>
      <c r="CQ332" s="54" t="s">
        <v>1013</v>
      </c>
      <c r="CR332" s="54" t="s">
        <v>700</v>
      </c>
      <c r="CS332" s="54">
        <v>423</v>
      </c>
    </row>
    <row r="333" spans="16:97" ht="13.5" x14ac:dyDescent="0.15">
      <c r="P333" s="15"/>
      <c r="CO333" s="54">
        <v>9</v>
      </c>
      <c r="CP333" s="54" t="s">
        <v>133</v>
      </c>
      <c r="CQ333" s="54" t="s">
        <v>1013</v>
      </c>
      <c r="CR333" s="54" t="s">
        <v>701</v>
      </c>
      <c r="CS333" s="54">
        <v>424</v>
      </c>
    </row>
    <row r="334" spans="16:97" ht="13.5" x14ac:dyDescent="0.15">
      <c r="P334" s="15"/>
      <c r="CO334" s="54">
        <v>9</v>
      </c>
      <c r="CP334" s="54" t="s">
        <v>133</v>
      </c>
      <c r="CQ334" s="54" t="s">
        <v>1013</v>
      </c>
      <c r="CR334" s="54" t="s">
        <v>702</v>
      </c>
      <c r="CS334" s="54">
        <v>425</v>
      </c>
    </row>
    <row r="335" spans="16:97" ht="13.5" x14ac:dyDescent="0.15">
      <c r="P335" s="15"/>
      <c r="CO335" s="54">
        <v>9</v>
      </c>
      <c r="CP335" s="54" t="s">
        <v>133</v>
      </c>
      <c r="CQ335" s="54" t="s">
        <v>1013</v>
      </c>
      <c r="CR335" s="54" t="s">
        <v>703</v>
      </c>
      <c r="CS335" s="54">
        <v>426</v>
      </c>
    </row>
    <row r="336" spans="16:97" ht="13.5" x14ac:dyDescent="0.15">
      <c r="P336" s="15"/>
      <c r="CO336" s="54">
        <v>9</v>
      </c>
      <c r="CP336" s="54" t="s">
        <v>133</v>
      </c>
      <c r="CQ336" s="54" t="s">
        <v>1013</v>
      </c>
      <c r="CR336" s="54" t="s">
        <v>704</v>
      </c>
      <c r="CS336" s="54">
        <v>427</v>
      </c>
    </row>
    <row r="337" spans="16:97" ht="13.5" x14ac:dyDescent="0.15">
      <c r="P337" s="15"/>
      <c r="CO337" s="54">
        <v>9</v>
      </c>
      <c r="CP337" s="54" t="s">
        <v>133</v>
      </c>
      <c r="CQ337" s="54" t="s">
        <v>1013</v>
      </c>
      <c r="CR337" s="54" t="s">
        <v>705</v>
      </c>
      <c r="CS337" s="54">
        <v>428</v>
      </c>
    </row>
    <row r="338" spans="16:97" ht="13.5" x14ac:dyDescent="0.15">
      <c r="P338" s="15"/>
      <c r="CO338" s="54">
        <v>9</v>
      </c>
      <c r="CP338" s="54" t="s">
        <v>133</v>
      </c>
      <c r="CQ338" s="54" t="s">
        <v>1013</v>
      </c>
      <c r="CR338" s="54" t="s">
        <v>697</v>
      </c>
      <c r="CS338" s="54">
        <v>429</v>
      </c>
    </row>
    <row r="339" spans="16:97" ht="13.5" x14ac:dyDescent="0.15">
      <c r="P339" s="15"/>
      <c r="CO339" s="54">
        <v>9</v>
      </c>
      <c r="CP339" s="54" t="s">
        <v>133</v>
      </c>
      <c r="CQ339" s="54" t="s">
        <v>1013</v>
      </c>
      <c r="CR339" s="54" t="s">
        <v>706</v>
      </c>
      <c r="CS339" s="54">
        <v>430</v>
      </c>
    </row>
    <row r="340" spans="16:97" ht="13.5" x14ac:dyDescent="0.15">
      <c r="P340" s="15"/>
      <c r="CO340" s="54">
        <v>9</v>
      </c>
      <c r="CP340" s="54" t="s">
        <v>133</v>
      </c>
      <c r="CQ340" s="54" t="s">
        <v>1013</v>
      </c>
      <c r="CR340" s="54" t="s">
        <v>1106</v>
      </c>
      <c r="CS340" s="54">
        <v>431</v>
      </c>
    </row>
    <row r="341" spans="16:97" ht="13.5" x14ac:dyDescent="0.15">
      <c r="P341" s="15"/>
      <c r="CO341" s="54"/>
      <c r="CP341" s="54"/>
      <c r="CQ341" s="54"/>
      <c r="CR341" s="54"/>
      <c r="CS341" s="54"/>
    </row>
    <row r="342" spans="16:97" ht="13.5" x14ac:dyDescent="0.15">
      <c r="P342" s="15"/>
      <c r="CO342" s="54"/>
      <c r="CP342" s="54"/>
      <c r="CQ342" s="54"/>
      <c r="CR342" s="54"/>
      <c r="CS342" s="54"/>
    </row>
    <row r="343" spans="16:97" ht="13.5" x14ac:dyDescent="0.15">
      <c r="P343" s="15"/>
      <c r="CO343" s="54">
        <v>10</v>
      </c>
      <c r="CP343" s="54" t="s">
        <v>118</v>
      </c>
      <c r="CQ343" s="54" t="s">
        <v>1111</v>
      </c>
      <c r="CR343" s="54" t="s">
        <v>584</v>
      </c>
      <c r="CS343" s="54">
        <v>433</v>
      </c>
    </row>
    <row r="344" spans="16:97" ht="13.5" x14ac:dyDescent="0.15">
      <c r="P344" s="15"/>
      <c r="CO344" s="54">
        <v>10</v>
      </c>
      <c r="CP344" s="54" t="s">
        <v>118</v>
      </c>
      <c r="CQ344" s="54" t="s">
        <v>1111</v>
      </c>
      <c r="CR344" s="54" t="s">
        <v>585</v>
      </c>
      <c r="CS344" s="54">
        <v>434</v>
      </c>
    </row>
    <row r="345" spans="16:97" ht="13.5" x14ac:dyDescent="0.15">
      <c r="P345" s="15"/>
      <c r="CO345" s="54">
        <v>10</v>
      </c>
      <c r="CP345" s="54" t="s">
        <v>118</v>
      </c>
      <c r="CQ345" s="54" t="s">
        <v>1111</v>
      </c>
      <c r="CR345" s="54" t="s">
        <v>586</v>
      </c>
      <c r="CS345" s="54">
        <v>435</v>
      </c>
    </row>
    <row r="346" spans="16:97" ht="13.5" x14ac:dyDescent="0.15">
      <c r="P346" s="15"/>
      <c r="CO346" s="54">
        <v>10</v>
      </c>
      <c r="CP346" s="54" t="s">
        <v>118</v>
      </c>
      <c r="CQ346" s="54" t="s">
        <v>1111</v>
      </c>
      <c r="CR346" s="54" t="s">
        <v>587</v>
      </c>
      <c r="CS346" s="54">
        <v>436</v>
      </c>
    </row>
    <row r="347" spans="16:97" ht="13.5" x14ac:dyDescent="0.15">
      <c r="P347" s="15"/>
      <c r="CO347" s="54">
        <v>10</v>
      </c>
      <c r="CP347" s="54" t="s">
        <v>118</v>
      </c>
      <c r="CQ347" s="54" t="s">
        <v>1111</v>
      </c>
      <c r="CR347" s="54" t="s">
        <v>588</v>
      </c>
      <c r="CS347" s="54">
        <v>437</v>
      </c>
    </row>
    <row r="348" spans="16:97" ht="13.5" x14ac:dyDescent="0.15">
      <c r="P348" s="15"/>
      <c r="CO348" s="54">
        <v>10</v>
      </c>
      <c r="CP348" s="54" t="s">
        <v>118</v>
      </c>
      <c r="CQ348" s="54" t="s">
        <v>1111</v>
      </c>
      <c r="CR348" s="54" t="s">
        <v>589</v>
      </c>
      <c r="CS348" s="54">
        <v>438</v>
      </c>
    </row>
    <row r="349" spans="16:97" ht="13.5" x14ac:dyDescent="0.15">
      <c r="P349" s="15"/>
      <c r="CO349" s="54">
        <v>10</v>
      </c>
      <c r="CP349" s="54" t="s">
        <v>118</v>
      </c>
      <c r="CQ349" s="54" t="s">
        <v>1111</v>
      </c>
      <c r="CR349" s="54" t="s">
        <v>590</v>
      </c>
      <c r="CS349" s="54">
        <v>439</v>
      </c>
    </row>
    <row r="350" spans="16:97" ht="13.5" x14ac:dyDescent="0.15">
      <c r="P350" s="15"/>
      <c r="CO350" s="54">
        <v>10</v>
      </c>
      <c r="CP350" s="54" t="s">
        <v>118</v>
      </c>
      <c r="CQ350" s="54" t="s">
        <v>1111</v>
      </c>
      <c r="CR350" s="54" t="s">
        <v>591</v>
      </c>
      <c r="CS350" s="54">
        <v>440</v>
      </c>
    </row>
    <row r="351" spans="16:97" ht="13.5" x14ac:dyDescent="0.15">
      <c r="P351" s="15"/>
      <c r="CO351" s="54">
        <v>10</v>
      </c>
      <c r="CP351" s="54" t="s">
        <v>118</v>
      </c>
      <c r="CQ351" s="54" t="s">
        <v>1111</v>
      </c>
      <c r="CR351" s="54" t="s">
        <v>592</v>
      </c>
      <c r="CS351" s="54">
        <v>441</v>
      </c>
    </row>
    <row r="352" spans="16:97" ht="13.5" x14ac:dyDescent="0.15">
      <c r="P352" s="15"/>
      <c r="CO352" s="54">
        <v>10</v>
      </c>
      <c r="CP352" s="54" t="s">
        <v>118</v>
      </c>
      <c r="CQ352" s="54" t="s">
        <v>1111</v>
      </c>
      <c r="CR352" s="54" t="s">
        <v>593</v>
      </c>
      <c r="CS352" s="54">
        <v>442</v>
      </c>
    </row>
    <row r="353" spans="16:97" ht="13.5" x14ac:dyDescent="0.15">
      <c r="P353" s="15"/>
      <c r="CO353" s="54">
        <v>10</v>
      </c>
      <c r="CP353" s="54" t="s">
        <v>118</v>
      </c>
      <c r="CQ353" s="54" t="s">
        <v>1111</v>
      </c>
      <c r="CR353" s="54" t="s">
        <v>594</v>
      </c>
      <c r="CS353" s="54">
        <v>443</v>
      </c>
    </row>
    <row r="354" spans="16:97" ht="13.5" x14ac:dyDescent="0.15">
      <c r="P354" s="15"/>
      <c r="CO354" s="54">
        <v>10</v>
      </c>
      <c r="CP354" s="54" t="s">
        <v>118</v>
      </c>
      <c r="CQ354" s="54" t="s">
        <v>1111</v>
      </c>
      <c r="CR354" s="54" t="s">
        <v>595</v>
      </c>
      <c r="CS354" s="54">
        <v>444</v>
      </c>
    </row>
    <row r="355" spans="16:97" ht="13.5" x14ac:dyDescent="0.15">
      <c r="P355" s="15"/>
      <c r="CO355" s="54">
        <v>10</v>
      </c>
      <c r="CP355" s="54" t="s">
        <v>118</v>
      </c>
      <c r="CQ355" s="54" t="s">
        <v>1111</v>
      </c>
      <c r="CR355" s="54" t="s">
        <v>596</v>
      </c>
      <c r="CS355" s="54">
        <v>445</v>
      </c>
    </row>
    <row r="356" spans="16:97" ht="13.5" x14ac:dyDescent="0.15">
      <c r="P356" s="15"/>
      <c r="CO356" s="54">
        <v>10</v>
      </c>
      <c r="CP356" s="54" t="s">
        <v>118</v>
      </c>
      <c r="CQ356" s="54" t="s">
        <v>1111</v>
      </c>
      <c r="CR356" s="54" t="s">
        <v>597</v>
      </c>
      <c r="CS356" s="54">
        <v>446</v>
      </c>
    </row>
    <row r="357" spans="16:97" ht="13.5" x14ac:dyDescent="0.15">
      <c r="P357" s="15"/>
      <c r="CO357" s="54">
        <v>10</v>
      </c>
      <c r="CP357" s="54" t="s">
        <v>118</v>
      </c>
      <c r="CQ357" s="54" t="s">
        <v>1111</v>
      </c>
      <c r="CR357" s="54" t="s">
        <v>598</v>
      </c>
      <c r="CS357" s="54">
        <v>447</v>
      </c>
    </row>
    <row r="358" spans="16:97" ht="13.5" x14ac:dyDescent="0.15">
      <c r="P358" s="15"/>
      <c r="CO358" s="54">
        <v>10</v>
      </c>
      <c r="CP358" s="54" t="s">
        <v>118</v>
      </c>
      <c r="CQ358" s="54" t="s">
        <v>1111</v>
      </c>
      <c r="CR358" s="54" t="s">
        <v>599</v>
      </c>
      <c r="CS358" s="54">
        <v>448</v>
      </c>
    </row>
    <row r="359" spans="16:97" ht="13.5" x14ac:dyDescent="0.15">
      <c r="P359" s="15"/>
      <c r="CO359" s="54">
        <v>10</v>
      </c>
      <c r="CP359" s="54" t="s">
        <v>118</v>
      </c>
      <c r="CQ359" s="54" t="s">
        <v>1111</v>
      </c>
      <c r="CR359" s="54" t="s">
        <v>600</v>
      </c>
      <c r="CS359" s="54">
        <v>449</v>
      </c>
    </row>
    <row r="360" spans="16:97" ht="13.5" x14ac:dyDescent="0.15">
      <c r="P360" s="15"/>
      <c r="CO360" s="54">
        <v>10</v>
      </c>
      <c r="CP360" s="54" t="s">
        <v>118</v>
      </c>
      <c r="CQ360" s="54" t="s">
        <v>1111</v>
      </c>
      <c r="CR360" s="54" t="s">
        <v>601</v>
      </c>
      <c r="CS360" s="54">
        <v>450</v>
      </c>
    </row>
    <row r="361" spans="16:97" ht="13.5" x14ac:dyDescent="0.15">
      <c r="P361" s="15"/>
      <c r="CO361" s="54">
        <v>10</v>
      </c>
      <c r="CP361" s="54" t="s">
        <v>118</v>
      </c>
      <c r="CQ361" s="54" t="s">
        <v>1111</v>
      </c>
      <c r="CR361" s="54" t="s">
        <v>602</v>
      </c>
      <c r="CS361" s="54">
        <v>451</v>
      </c>
    </row>
    <row r="362" spans="16:97" ht="13.5" x14ac:dyDescent="0.15">
      <c r="P362" s="15"/>
      <c r="CO362" s="54">
        <v>10</v>
      </c>
      <c r="CP362" s="54" t="s">
        <v>118</v>
      </c>
      <c r="CQ362" s="54" t="s">
        <v>1111</v>
      </c>
      <c r="CR362" s="54" t="s">
        <v>603</v>
      </c>
      <c r="CS362" s="54">
        <v>452</v>
      </c>
    </row>
    <row r="363" spans="16:97" ht="13.5" x14ac:dyDescent="0.15">
      <c r="P363" s="15"/>
      <c r="CO363" s="54">
        <v>10</v>
      </c>
      <c r="CP363" s="54" t="s">
        <v>118</v>
      </c>
      <c r="CQ363" s="54" t="s">
        <v>1111</v>
      </c>
      <c r="CR363" s="54" t="s">
        <v>604</v>
      </c>
      <c r="CS363" s="54">
        <v>453</v>
      </c>
    </row>
    <row r="364" spans="16:97" ht="13.5" x14ac:dyDescent="0.15">
      <c r="P364" s="15"/>
      <c r="CO364" s="54">
        <v>10</v>
      </c>
      <c r="CP364" s="54" t="s">
        <v>118</v>
      </c>
      <c r="CQ364" s="54" t="s">
        <v>1111</v>
      </c>
      <c r="CR364" s="54" t="s">
        <v>605</v>
      </c>
      <c r="CS364" s="54">
        <v>454</v>
      </c>
    </row>
    <row r="365" spans="16:97" ht="13.5" x14ac:dyDescent="0.15">
      <c r="P365" s="15"/>
      <c r="CO365" s="54">
        <v>10</v>
      </c>
      <c r="CP365" s="54" t="s">
        <v>118</v>
      </c>
      <c r="CQ365" s="54" t="s">
        <v>1111</v>
      </c>
      <c r="CR365" s="54" t="s">
        <v>606</v>
      </c>
      <c r="CS365" s="54">
        <v>455</v>
      </c>
    </row>
    <row r="366" spans="16:97" ht="13.5" x14ac:dyDescent="0.15">
      <c r="P366" s="15"/>
      <c r="CO366" s="54">
        <v>10</v>
      </c>
      <c r="CP366" s="54" t="s">
        <v>118</v>
      </c>
      <c r="CQ366" s="54" t="s">
        <v>1111</v>
      </c>
      <c r="CR366" s="54" t="s">
        <v>607</v>
      </c>
      <c r="CS366" s="54">
        <v>456</v>
      </c>
    </row>
    <row r="367" spans="16:97" ht="13.5" x14ac:dyDescent="0.15">
      <c r="P367" s="15"/>
      <c r="CO367" s="54">
        <v>10</v>
      </c>
      <c r="CP367" s="54" t="s">
        <v>118</v>
      </c>
      <c r="CQ367" s="54" t="s">
        <v>1111</v>
      </c>
      <c r="CR367" s="54" t="s">
        <v>608</v>
      </c>
      <c r="CS367" s="54">
        <v>457</v>
      </c>
    </row>
    <row r="368" spans="16:97" ht="13.5" x14ac:dyDescent="0.15">
      <c r="P368" s="15"/>
      <c r="CO368" s="54">
        <v>10</v>
      </c>
      <c r="CP368" s="54" t="s">
        <v>118</v>
      </c>
      <c r="CQ368" s="54" t="s">
        <v>1111</v>
      </c>
      <c r="CR368" s="54" t="s">
        <v>609</v>
      </c>
      <c r="CS368" s="54">
        <v>458</v>
      </c>
    </row>
    <row r="369" spans="16:97" ht="13.5" x14ac:dyDescent="0.15">
      <c r="P369" s="15"/>
      <c r="CO369" s="54">
        <v>10</v>
      </c>
      <c r="CP369" s="54" t="s">
        <v>118</v>
      </c>
      <c r="CQ369" s="54" t="s">
        <v>1111</v>
      </c>
      <c r="CR369" s="54" t="s">
        <v>610</v>
      </c>
      <c r="CS369" s="54">
        <v>459</v>
      </c>
    </row>
    <row r="370" spans="16:97" ht="13.5" x14ac:dyDescent="0.15">
      <c r="P370" s="15"/>
      <c r="CO370" s="54">
        <v>10</v>
      </c>
      <c r="CP370" s="54" t="s">
        <v>118</v>
      </c>
      <c r="CQ370" s="54" t="s">
        <v>1111</v>
      </c>
      <c r="CR370" s="54" t="s">
        <v>611</v>
      </c>
      <c r="CS370" s="54">
        <v>460</v>
      </c>
    </row>
    <row r="371" spans="16:97" ht="13.5" x14ac:dyDescent="0.15">
      <c r="P371" s="15"/>
      <c r="CO371" s="54">
        <v>10</v>
      </c>
      <c r="CP371" s="54" t="s">
        <v>118</v>
      </c>
      <c r="CQ371" s="54" t="s">
        <v>1111</v>
      </c>
      <c r="CR371" s="54" t="s">
        <v>612</v>
      </c>
      <c r="CS371" s="54">
        <v>461</v>
      </c>
    </row>
    <row r="372" spans="16:97" ht="13.5" x14ac:dyDescent="0.15">
      <c r="P372" s="15"/>
      <c r="CO372" s="54">
        <v>10</v>
      </c>
      <c r="CP372" s="54" t="s">
        <v>118</v>
      </c>
      <c r="CQ372" s="54" t="s">
        <v>1111</v>
      </c>
      <c r="CR372" s="54" t="s">
        <v>613</v>
      </c>
      <c r="CS372" s="54">
        <v>462</v>
      </c>
    </row>
    <row r="373" spans="16:97" ht="13.5" x14ac:dyDescent="0.15">
      <c r="P373" s="15"/>
      <c r="CO373" s="54">
        <v>10</v>
      </c>
      <c r="CP373" s="54" t="s">
        <v>118</v>
      </c>
      <c r="CQ373" s="54" t="s">
        <v>1111</v>
      </c>
      <c r="CR373" s="54" t="s">
        <v>1109</v>
      </c>
      <c r="CS373" s="54">
        <v>463</v>
      </c>
    </row>
    <row r="374" spans="16:97" ht="13.5" x14ac:dyDescent="0.15">
      <c r="P374" s="15"/>
      <c r="CO374" s="54">
        <v>10</v>
      </c>
      <c r="CP374" s="54" t="s">
        <v>118</v>
      </c>
      <c r="CQ374" s="54" t="s">
        <v>1111</v>
      </c>
      <c r="CR374" s="54" t="s">
        <v>1110</v>
      </c>
      <c r="CS374" s="54">
        <v>464</v>
      </c>
    </row>
    <row r="375" spans="16:97" ht="13.5" x14ac:dyDescent="0.15">
      <c r="P375" s="15"/>
      <c r="CO375" s="54"/>
      <c r="CP375" s="54"/>
      <c r="CQ375" s="54"/>
      <c r="CR375" s="54"/>
      <c r="CS375" s="54"/>
    </row>
    <row r="376" spans="16:97" ht="13.5" x14ac:dyDescent="0.15">
      <c r="P376" s="15"/>
      <c r="CO376" s="54"/>
      <c r="CP376" s="54"/>
      <c r="CQ376" s="54"/>
      <c r="CR376" s="54"/>
      <c r="CS376" s="54"/>
    </row>
    <row r="377" spans="16:97" ht="13.5" x14ac:dyDescent="0.15">
      <c r="P377" s="15"/>
      <c r="CO377" s="54">
        <v>11</v>
      </c>
      <c r="CP377" s="54" t="s">
        <v>118</v>
      </c>
      <c r="CQ377" s="54" t="s">
        <v>614</v>
      </c>
      <c r="CR377" s="54" t="s">
        <v>615</v>
      </c>
      <c r="CS377" s="54">
        <v>466</v>
      </c>
    </row>
    <row r="378" spans="16:97" ht="13.5" x14ac:dyDescent="0.15">
      <c r="P378" s="15"/>
      <c r="CO378" s="54">
        <v>11</v>
      </c>
      <c r="CP378" s="54" t="s">
        <v>118</v>
      </c>
      <c r="CQ378" s="54" t="s">
        <v>614</v>
      </c>
      <c r="CR378" s="54" t="s">
        <v>616</v>
      </c>
      <c r="CS378" s="54">
        <v>467</v>
      </c>
    </row>
    <row r="379" spans="16:97" ht="13.5" x14ac:dyDescent="0.15">
      <c r="P379" s="15"/>
      <c r="CO379" s="54">
        <v>11</v>
      </c>
      <c r="CP379" s="54" t="s">
        <v>118</v>
      </c>
      <c r="CQ379" s="54" t="s">
        <v>614</v>
      </c>
      <c r="CR379" s="54" t="s">
        <v>617</v>
      </c>
      <c r="CS379" s="54">
        <v>468</v>
      </c>
    </row>
    <row r="380" spans="16:97" ht="13.5" x14ac:dyDescent="0.15">
      <c r="P380" s="15"/>
      <c r="CO380" s="54">
        <v>11</v>
      </c>
      <c r="CP380" s="54" t="s">
        <v>118</v>
      </c>
      <c r="CQ380" s="54" t="s">
        <v>614</v>
      </c>
      <c r="CR380" s="54" t="s">
        <v>618</v>
      </c>
      <c r="CS380" s="54">
        <v>469</v>
      </c>
    </row>
    <row r="381" spans="16:97" ht="13.5" x14ac:dyDescent="0.15">
      <c r="P381" s="15"/>
      <c r="CO381" s="54">
        <v>11</v>
      </c>
      <c r="CP381" s="54" t="s">
        <v>118</v>
      </c>
      <c r="CQ381" s="54" t="s">
        <v>614</v>
      </c>
      <c r="CR381" s="54" t="s">
        <v>619</v>
      </c>
      <c r="CS381" s="54">
        <v>470</v>
      </c>
    </row>
    <row r="382" spans="16:97" ht="13.5" x14ac:dyDescent="0.15">
      <c r="P382" s="15"/>
      <c r="CO382" s="54">
        <v>11</v>
      </c>
      <c r="CP382" s="54" t="s">
        <v>118</v>
      </c>
      <c r="CQ382" s="54" t="s">
        <v>614</v>
      </c>
      <c r="CR382" s="54" t="s">
        <v>620</v>
      </c>
      <c r="CS382" s="54">
        <v>471</v>
      </c>
    </row>
    <row r="383" spans="16:97" ht="13.5" x14ac:dyDescent="0.15">
      <c r="P383" s="15"/>
      <c r="CO383" s="54">
        <v>11</v>
      </c>
      <c r="CP383" s="54" t="s">
        <v>118</v>
      </c>
      <c r="CQ383" s="54" t="s">
        <v>614</v>
      </c>
      <c r="CR383" s="54" t="s">
        <v>621</v>
      </c>
      <c r="CS383" s="54">
        <v>472</v>
      </c>
    </row>
    <row r="384" spans="16:97" ht="13.5" x14ac:dyDescent="0.15">
      <c r="P384" s="15"/>
      <c r="CO384" s="54">
        <v>11</v>
      </c>
      <c r="CP384" s="54" t="s">
        <v>118</v>
      </c>
      <c r="CQ384" s="54" t="s">
        <v>614</v>
      </c>
      <c r="CR384" s="54" t="s">
        <v>622</v>
      </c>
      <c r="CS384" s="54">
        <v>473</v>
      </c>
    </row>
    <row r="385" spans="16:97" ht="13.5" x14ac:dyDescent="0.15">
      <c r="P385" s="15"/>
      <c r="CO385" s="54">
        <v>11</v>
      </c>
      <c r="CP385" s="54" t="s">
        <v>118</v>
      </c>
      <c r="CQ385" s="54" t="s">
        <v>614</v>
      </c>
      <c r="CR385" s="54" t="s">
        <v>623</v>
      </c>
      <c r="CS385" s="54">
        <v>474</v>
      </c>
    </row>
    <row r="386" spans="16:97" ht="13.5" x14ac:dyDescent="0.15">
      <c r="P386" s="15"/>
      <c r="CO386" s="54">
        <v>11</v>
      </c>
      <c r="CP386" s="54" t="s">
        <v>118</v>
      </c>
      <c r="CQ386" s="54" t="s">
        <v>614</v>
      </c>
      <c r="CR386" s="54" t="s">
        <v>624</v>
      </c>
      <c r="CS386" s="54">
        <v>475</v>
      </c>
    </row>
    <row r="387" spans="16:97" ht="13.5" x14ac:dyDescent="0.15">
      <c r="P387" s="15"/>
      <c r="CO387" s="54">
        <v>11</v>
      </c>
      <c r="CP387" s="54" t="s">
        <v>118</v>
      </c>
      <c r="CQ387" s="54" t="s">
        <v>614</v>
      </c>
      <c r="CR387" s="54" t="s">
        <v>625</v>
      </c>
      <c r="CS387" s="54">
        <v>476</v>
      </c>
    </row>
    <row r="388" spans="16:97" ht="13.5" x14ac:dyDescent="0.15">
      <c r="P388" s="15"/>
      <c r="CO388" s="54">
        <v>11</v>
      </c>
      <c r="CP388" s="54" t="s">
        <v>118</v>
      </c>
      <c r="CQ388" s="54" t="s">
        <v>614</v>
      </c>
      <c r="CR388" s="54" t="s">
        <v>626</v>
      </c>
      <c r="CS388" s="54">
        <v>477</v>
      </c>
    </row>
    <row r="389" spans="16:97" ht="13.5" x14ac:dyDescent="0.15">
      <c r="P389" s="15"/>
      <c r="CO389" s="54">
        <v>11</v>
      </c>
      <c r="CP389" s="54" t="s">
        <v>118</v>
      </c>
      <c r="CQ389" s="54" t="s">
        <v>614</v>
      </c>
      <c r="CR389" s="54" t="s">
        <v>627</v>
      </c>
      <c r="CS389" s="54">
        <v>478</v>
      </c>
    </row>
    <row r="390" spans="16:97" ht="13.5" x14ac:dyDescent="0.15">
      <c r="P390" s="15"/>
      <c r="CO390" s="54">
        <v>11</v>
      </c>
      <c r="CP390" s="54" t="s">
        <v>118</v>
      </c>
      <c r="CQ390" s="54" t="s">
        <v>614</v>
      </c>
      <c r="CR390" s="54" t="s">
        <v>628</v>
      </c>
      <c r="CS390" s="54">
        <v>479</v>
      </c>
    </row>
    <row r="391" spans="16:97" ht="13.5" x14ac:dyDescent="0.15">
      <c r="P391" s="15"/>
      <c r="CO391" s="54">
        <v>11</v>
      </c>
      <c r="CP391" s="54" t="s">
        <v>118</v>
      </c>
      <c r="CQ391" s="54" t="s">
        <v>614</v>
      </c>
      <c r="CR391" s="54" t="s">
        <v>629</v>
      </c>
      <c r="CS391" s="54">
        <v>480</v>
      </c>
    </row>
    <row r="392" spans="16:97" ht="13.5" x14ac:dyDescent="0.15">
      <c r="P392" s="15"/>
      <c r="CO392" s="54">
        <v>11</v>
      </c>
      <c r="CP392" s="54" t="s">
        <v>118</v>
      </c>
      <c r="CQ392" s="54" t="s">
        <v>614</v>
      </c>
      <c r="CR392" s="54" t="s">
        <v>139</v>
      </c>
      <c r="CS392" s="54">
        <v>481</v>
      </c>
    </row>
    <row r="393" spans="16:97" ht="13.5" x14ac:dyDescent="0.15">
      <c r="P393" s="15"/>
      <c r="CO393" s="54">
        <v>11</v>
      </c>
      <c r="CP393" s="54" t="s">
        <v>118</v>
      </c>
      <c r="CQ393" s="54" t="s">
        <v>614</v>
      </c>
      <c r="CR393" s="54" t="s">
        <v>630</v>
      </c>
      <c r="CS393" s="54">
        <v>482</v>
      </c>
    </row>
    <row r="394" spans="16:97" ht="13.5" x14ac:dyDescent="0.15">
      <c r="P394" s="15"/>
      <c r="CO394" s="54">
        <v>11</v>
      </c>
      <c r="CP394" s="54" t="s">
        <v>118</v>
      </c>
      <c r="CQ394" s="54" t="s">
        <v>614</v>
      </c>
      <c r="CR394" s="54" t="s">
        <v>631</v>
      </c>
      <c r="CS394" s="54">
        <v>483</v>
      </c>
    </row>
    <row r="395" spans="16:97" ht="13.5" x14ac:dyDescent="0.15">
      <c r="P395" s="15"/>
      <c r="CO395" s="54">
        <v>11</v>
      </c>
      <c r="CP395" s="54" t="s">
        <v>118</v>
      </c>
      <c r="CQ395" s="54" t="s">
        <v>614</v>
      </c>
      <c r="CR395" s="54" t="s">
        <v>632</v>
      </c>
      <c r="CS395" s="54">
        <v>484</v>
      </c>
    </row>
    <row r="396" spans="16:97" ht="13.5" x14ac:dyDescent="0.15">
      <c r="P396" s="15"/>
      <c r="CO396" s="54">
        <v>11</v>
      </c>
      <c r="CP396" s="54" t="s">
        <v>118</v>
      </c>
      <c r="CQ396" s="54" t="s">
        <v>614</v>
      </c>
      <c r="CR396" s="54" t="s">
        <v>633</v>
      </c>
      <c r="CS396" s="54">
        <v>485</v>
      </c>
    </row>
    <row r="397" spans="16:97" ht="13.5" x14ac:dyDescent="0.15">
      <c r="P397" s="15"/>
      <c r="CO397" s="54">
        <v>11</v>
      </c>
      <c r="CP397" s="54" t="s">
        <v>118</v>
      </c>
      <c r="CQ397" s="54" t="s">
        <v>614</v>
      </c>
      <c r="CR397" s="54" t="s">
        <v>634</v>
      </c>
      <c r="CS397" s="54">
        <v>486</v>
      </c>
    </row>
    <row r="398" spans="16:97" ht="13.5" x14ac:dyDescent="0.15">
      <c r="P398" s="15"/>
      <c r="CO398" s="54">
        <v>11</v>
      </c>
      <c r="CP398" s="54" t="s">
        <v>118</v>
      </c>
      <c r="CQ398" s="54" t="s">
        <v>614</v>
      </c>
      <c r="CR398" s="54" t="s">
        <v>635</v>
      </c>
      <c r="CS398" s="54">
        <v>487</v>
      </c>
    </row>
    <row r="399" spans="16:97" ht="13.5" x14ac:dyDescent="0.15">
      <c r="P399" s="15"/>
      <c r="CO399" s="54">
        <v>11</v>
      </c>
      <c r="CP399" s="54" t="s">
        <v>118</v>
      </c>
      <c r="CQ399" s="54" t="s">
        <v>614</v>
      </c>
      <c r="CR399" s="54" t="s">
        <v>1109</v>
      </c>
      <c r="CS399" s="54">
        <v>488</v>
      </c>
    </row>
    <row r="400" spans="16:97" ht="13.5" x14ac:dyDescent="0.15">
      <c r="P400" s="15"/>
      <c r="CO400" s="54">
        <v>11</v>
      </c>
      <c r="CP400" s="54" t="s">
        <v>118</v>
      </c>
      <c r="CQ400" s="54" t="s">
        <v>614</v>
      </c>
      <c r="CR400" s="54" t="s">
        <v>1110</v>
      </c>
      <c r="CS400" s="54">
        <v>489</v>
      </c>
    </row>
    <row r="401" spans="16:97" ht="13.5" x14ac:dyDescent="0.15">
      <c r="P401" s="15"/>
      <c r="CO401" s="54"/>
      <c r="CP401" s="54"/>
      <c r="CQ401" s="54"/>
      <c r="CR401" s="54"/>
      <c r="CS401" s="54"/>
    </row>
    <row r="402" spans="16:97" ht="13.5" x14ac:dyDescent="0.15">
      <c r="P402" s="15"/>
      <c r="CO402" s="54"/>
      <c r="CP402" s="54"/>
      <c r="CQ402" s="54"/>
      <c r="CR402" s="54"/>
      <c r="CS402" s="54"/>
    </row>
    <row r="403" spans="16:97" ht="13.5" x14ac:dyDescent="0.15">
      <c r="P403" s="15"/>
      <c r="CO403" s="54">
        <v>12</v>
      </c>
      <c r="CP403" s="54" t="s">
        <v>118</v>
      </c>
      <c r="CQ403" s="54" t="s">
        <v>636</v>
      </c>
      <c r="CR403" s="54" t="s">
        <v>637</v>
      </c>
      <c r="CS403" s="54">
        <v>491</v>
      </c>
    </row>
    <row r="404" spans="16:97" ht="13.5" x14ac:dyDescent="0.15">
      <c r="P404" s="15"/>
      <c r="CO404" s="54">
        <v>12</v>
      </c>
      <c r="CP404" s="54" t="s">
        <v>118</v>
      </c>
      <c r="CQ404" s="54" t="s">
        <v>636</v>
      </c>
      <c r="CR404" s="54" t="s">
        <v>638</v>
      </c>
      <c r="CS404" s="54">
        <v>492</v>
      </c>
    </row>
    <row r="405" spans="16:97" ht="13.5" x14ac:dyDescent="0.15">
      <c r="P405" s="15"/>
      <c r="CO405" s="54">
        <v>12</v>
      </c>
      <c r="CP405" s="54" t="s">
        <v>118</v>
      </c>
      <c r="CQ405" s="54" t="s">
        <v>636</v>
      </c>
      <c r="CR405" s="54" t="s">
        <v>639</v>
      </c>
      <c r="CS405" s="54">
        <v>493</v>
      </c>
    </row>
    <row r="406" spans="16:97" ht="13.5" x14ac:dyDescent="0.15">
      <c r="P406" s="15"/>
      <c r="CO406" s="54">
        <v>12</v>
      </c>
      <c r="CP406" s="54" t="s">
        <v>118</v>
      </c>
      <c r="CQ406" s="54" t="s">
        <v>636</v>
      </c>
      <c r="CR406" s="54" t="s">
        <v>640</v>
      </c>
      <c r="CS406" s="54">
        <v>494</v>
      </c>
    </row>
    <row r="407" spans="16:97" ht="13.5" x14ac:dyDescent="0.15">
      <c r="P407" s="15"/>
      <c r="CO407" s="54">
        <v>12</v>
      </c>
      <c r="CP407" s="54" t="s">
        <v>118</v>
      </c>
      <c r="CQ407" s="54" t="s">
        <v>636</v>
      </c>
      <c r="CR407" s="54" t="s">
        <v>641</v>
      </c>
      <c r="CS407" s="54">
        <v>495</v>
      </c>
    </row>
    <row r="408" spans="16:97" ht="13.5" x14ac:dyDescent="0.15">
      <c r="P408" s="15"/>
      <c r="CO408" s="54">
        <v>12</v>
      </c>
      <c r="CP408" s="54" t="s">
        <v>118</v>
      </c>
      <c r="CQ408" s="54" t="s">
        <v>636</v>
      </c>
      <c r="CR408" s="54" t="s">
        <v>642</v>
      </c>
      <c r="CS408" s="54">
        <v>496</v>
      </c>
    </row>
    <row r="409" spans="16:97" ht="13.5" x14ac:dyDescent="0.15">
      <c r="P409" s="15"/>
      <c r="CO409" s="54">
        <v>12</v>
      </c>
      <c r="CP409" s="54" t="s">
        <v>118</v>
      </c>
      <c r="CQ409" s="54" t="s">
        <v>636</v>
      </c>
      <c r="CR409" s="54" t="s">
        <v>643</v>
      </c>
      <c r="CS409" s="54">
        <v>497</v>
      </c>
    </row>
    <row r="410" spans="16:97" ht="13.5" x14ac:dyDescent="0.15">
      <c r="P410" s="15"/>
      <c r="CO410" s="54">
        <v>12</v>
      </c>
      <c r="CP410" s="54" t="s">
        <v>118</v>
      </c>
      <c r="CQ410" s="54" t="s">
        <v>636</v>
      </c>
      <c r="CR410" s="54" t="s">
        <v>644</v>
      </c>
      <c r="CS410" s="54">
        <v>498</v>
      </c>
    </row>
    <row r="411" spans="16:97" ht="13.5" x14ac:dyDescent="0.15">
      <c r="P411" s="15"/>
      <c r="CO411" s="54">
        <v>12</v>
      </c>
      <c r="CP411" s="54" t="s">
        <v>118</v>
      </c>
      <c r="CQ411" s="54" t="s">
        <v>636</v>
      </c>
      <c r="CR411" s="54" t="s">
        <v>645</v>
      </c>
      <c r="CS411" s="54">
        <v>499</v>
      </c>
    </row>
    <row r="412" spans="16:97" ht="13.5" x14ac:dyDescent="0.15">
      <c r="P412" s="15"/>
      <c r="CO412" s="54">
        <v>12</v>
      </c>
      <c r="CP412" s="54" t="s">
        <v>118</v>
      </c>
      <c r="CQ412" s="54" t="s">
        <v>636</v>
      </c>
      <c r="CR412" s="54" t="s">
        <v>646</v>
      </c>
      <c r="CS412" s="54">
        <v>500</v>
      </c>
    </row>
    <row r="413" spans="16:97" ht="13.5" x14ac:dyDescent="0.15">
      <c r="P413" s="15"/>
      <c r="CO413" s="54">
        <v>12</v>
      </c>
      <c r="CP413" s="54" t="s">
        <v>118</v>
      </c>
      <c r="CQ413" s="54" t="s">
        <v>636</v>
      </c>
      <c r="CR413" s="54" t="s">
        <v>647</v>
      </c>
      <c r="CS413" s="54">
        <v>501</v>
      </c>
    </row>
    <row r="414" spans="16:97" ht="13.5" x14ac:dyDescent="0.15">
      <c r="P414" s="15"/>
      <c r="CO414" s="54">
        <v>12</v>
      </c>
      <c r="CP414" s="54" t="s">
        <v>118</v>
      </c>
      <c r="CQ414" s="54" t="s">
        <v>636</v>
      </c>
      <c r="CR414" s="54" t="s">
        <v>648</v>
      </c>
      <c r="CS414" s="54">
        <v>502</v>
      </c>
    </row>
    <row r="415" spans="16:97" ht="13.5" x14ac:dyDescent="0.15">
      <c r="P415" s="15"/>
      <c r="CO415" s="54">
        <v>12</v>
      </c>
      <c r="CP415" s="54" t="s">
        <v>118</v>
      </c>
      <c r="CQ415" s="54" t="s">
        <v>636</v>
      </c>
      <c r="CR415" s="54" t="s">
        <v>649</v>
      </c>
      <c r="CS415" s="54">
        <v>503</v>
      </c>
    </row>
    <row r="416" spans="16:97" ht="13.5" x14ac:dyDescent="0.15">
      <c r="P416" s="15"/>
      <c r="CO416" s="54"/>
      <c r="CP416" s="54"/>
      <c r="CQ416" s="54"/>
      <c r="CR416" s="54"/>
      <c r="CS416" s="54"/>
    </row>
    <row r="417" spans="16:97" ht="13.5" x14ac:dyDescent="0.15">
      <c r="P417" s="15"/>
      <c r="CO417" s="54"/>
      <c r="CP417" s="54"/>
      <c r="CQ417" s="54"/>
      <c r="CR417" s="54"/>
      <c r="CS417" s="54"/>
    </row>
    <row r="418" spans="16:97" ht="13.5" x14ac:dyDescent="0.15">
      <c r="P418" s="15"/>
      <c r="CO418" s="54">
        <v>13</v>
      </c>
      <c r="CP418" s="54" t="s">
        <v>131</v>
      </c>
      <c r="CQ418" s="54" t="s">
        <v>441</v>
      </c>
      <c r="CR418" s="54" t="s">
        <v>442</v>
      </c>
      <c r="CS418" s="54">
        <v>505</v>
      </c>
    </row>
    <row r="419" spans="16:97" ht="13.5" x14ac:dyDescent="0.15">
      <c r="P419" s="15"/>
      <c r="CO419" s="54">
        <v>13</v>
      </c>
      <c r="CP419" s="54" t="s">
        <v>131</v>
      </c>
      <c r="CQ419" s="54" t="s">
        <v>441</v>
      </c>
      <c r="CR419" s="54" t="s">
        <v>443</v>
      </c>
      <c r="CS419" s="54">
        <v>506</v>
      </c>
    </row>
    <row r="420" spans="16:97" ht="13.5" x14ac:dyDescent="0.15">
      <c r="P420" s="15"/>
      <c r="CO420" s="54">
        <v>13</v>
      </c>
      <c r="CP420" s="54" t="s">
        <v>131</v>
      </c>
      <c r="CQ420" s="54" t="s">
        <v>441</v>
      </c>
      <c r="CR420" s="54" t="s">
        <v>444</v>
      </c>
      <c r="CS420" s="54">
        <v>507</v>
      </c>
    </row>
    <row r="421" spans="16:97" ht="13.5" x14ac:dyDescent="0.15">
      <c r="P421" s="15"/>
      <c r="CO421" s="54">
        <v>13</v>
      </c>
      <c r="CP421" s="54" t="s">
        <v>131</v>
      </c>
      <c r="CQ421" s="54" t="s">
        <v>441</v>
      </c>
      <c r="CR421" s="54" t="s">
        <v>445</v>
      </c>
      <c r="CS421" s="54">
        <v>508</v>
      </c>
    </row>
    <row r="422" spans="16:97" ht="13.5" x14ac:dyDescent="0.15">
      <c r="P422" s="15"/>
      <c r="CO422" s="54">
        <v>13</v>
      </c>
      <c r="CP422" s="54" t="s">
        <v>131</v>
      </c>
      <c r="CQ422" s="54" t="s">
        <v>441</v>
      </c>
      <c r="CR422" s="54" t="s">
        <v>446</v>
      </c>
      <c r="CS422" s="54">
        <v>509</v>
      </c>
    </row>
    <row r="423" spans="16:97" ht="13.5" x14ac:dyDescent="0.15">
      <c r="P423" s="15"/>
      <c r="CO423" s="54">
        <v>13</v>
      </c>
      <c r="CP423" s="54" t="s">
        <v>131</v>
      </c>
      <c r="CQ423" s="54" t="s">
        <v>441</v>
      </c>
      <c r="CR423" s="54" t="s">
        <v>447</v>
      </c>
      <c r="CS423" s="54">
        <v>510</v>
      </c>
    </row>
    <row r="424" spans="16:97" ht="13.5" x14ac:dyDescent="0.15">
      <c r="P424" s="15"/>
      <c r="CO424" s="54">
        <v>13</v>
      </c>
      <c r="CP424" s="54" t="s">
        <v>131</v>
      </c>
      <c r="CQ424" s="54" t="s">
        <v>441</v>
      </c>
      <c r="CR424" s="54" t="s">
        <v>448</v>
      </c>
      <c r="CS424" s="54">
        <v>511</v>
      </c>
    </row>
    <row r="425" spans="16:97" ht="13.5" x14ac:dyDescent="0.15">
      <c r="P425" s="15"/>
      <c r="CO425" s="54">
        <v>13</v>
      </c>
      <c r="CP425" s="54" t="s">
        <v>131</v>
      </c>
      <c r="CQ425" s="54" t="s">
        <v>441</v>
      </c>
      <c r="CR425" s="54" t="s">
        <v>449</v>
      </c>
      <c r="CS425" s="54">
        <v>512</v>
      </c>
    </row>
    <row r="426" spans="16:97" ht="13.5" x14ac:dyDescent="0.15">
      <c r="P426" s="15"/>
      <c r="CO426" s="54">
        <v>13</v>
      </c>
      <c r="CP426" s="54" t="s">
        <v>131</v>
      </c>
      <c r="CQ426" s="54" t="s">
        <v>441</v>
      </c>
      <c r="CR426" s="54" t="s">
        <v>450</v>
      </c>
      <c r="CS426" s="54">
        <v>513</v>
      </c>
    </row>
    <row r="427" spans="16:97" ht="13.5" x14ac:dyDescent="0.15">
      <c r="P427" s="15"/>
      <c r="CO427" s="54">
        <v>13</v>
      </c>
      <c r="CP427" s="54" t="s">
        <v>131</v>
      </c>
      <c r="CQ427" s="54" t="s">
        <v>441</v>
      </c>
      <c r="CR427" s="54" t="s">
        <v>451</v>
      </c>
      <c r="CS427" s="54">
        <v>514</v>
      </c>
    </row>
    <row r="428" spans="16:97" ht="13.5" x14ac:dyDescent="0.15">
      <c r="P428" s="15"/>
      <c r="CO428" s="54">
        <v>13</v>
      </c>
      <c r="CP428" s="54" t="s">
        <v>131</v>
      </c>
      <c r="CQ428" s="54" t="s">
        <v>441</v>
      </c>
      <c r="CR428" s="54" t="s">
        <v>452</v>
      </c>
      <c r="CS428" s="54">
        <v>515</v>
      </c>
    </row>
    <row r="429" spans="16:97" ht="13.5" x14ac:dyDescent="0.15">
      <c r="P429" s="15"/>
      <c r="CO429" s="54">
        <v>13</v>
      </c>
      <c r="CP429" s="54" t="s">
        <v>131</v>
      </c>
      <c r="CQ429" s="54" t="s">
        <v>441</v>
      </c>
      <c r="CR429" s="54" t="s">
        <v>453</v>
      </c>
      <c r="CS429" s="54">
        <v>516</v>
      </c>
    </row>
    <row r="430" spans="16:97" ht="13.5" x14ac:dyDescent="0.15">
      <c r="P430" s="15"/>
      <c r="CO430" s="54">
        <v>13</v>
      </c>
      <c r="CP430" s="54" t="s">
        <v>131</v>
      </c>
      <c r="CQ430" s="54" t="s">
        <v>441</v>
      </c>
      <c r="CR430" s="54" t="s">
        <v>454</v>
      </c>
      <c r="CS430" s="54">
        <v>517</v>
      </c>
    </row>
    <row r="431" spans="16:97" ht="13.5" x14ac:dyDescent="0.15">
      <c r="P431" s="15"/>
      <c r="CO431" s="54">
        <v>13</v>
      </c>
      <c r="CP431" s="54" t="s">
        <v>131</v>
      </c>
      <c r="CQ431" s="54" t="s">
        <v>441</v>
      </c>
      <c r="CR431" s="54" t="s">
        <v>455</v>
      </c>
      <c r="CS431" s="54">
        <v>518</v>
      </c>
    </row>
    <row r="432" spans="16:97" ht="13.5" x14ac:dyDescent="0.15">
      <c r="P432" s="15"/>
      <c r="CO432" s="54">
        <v>13</v>
      </c>
      <c r="CP432" s="54" t="s">
        <v>131</v>
      </c>
      <c r="CQ432" s="54" t="s">
        <v>441</v>
      </c>
      <c r="CR432" s="54" t="s">
        <v>456</v>
      </c>
      <c r="CS432" s="54">
        <v>519</v>
      </c>
    </row>
    <row r="433" spans="16:97" ht="13.5" x14ac:dyDescent="0.15">
      <c r="P433" s="15"/>
      <c r="CO433" s="54">
        <v>13</v>
      </c>
      <c r="CP433" s="54" t="s">
        <v>131</v>
      </c>
      <c r="CQ433" s="54" t="s">
        <v>441</v>
      </c>
      <c r="CR433" s="54" t="s">
        <v>457</v>
      </c>
      <c r="CS433" s="54">
        <v>520</v>
      </c>
    </row>
    <row r="434" spans="16:97" ht="13.5" x14ac:dyDescent="0.15">
      <c r="P434" s="15"/>
      <c r="CO434" s="54">
        <v>13</v>
      </c>
      <c r="CP434" s="54" t="s">
        <v>131</v>
      </c>
      <c r="CQ434" s="54" t="s">
        <v>441</v>
      </c>
      <c r="CR434" s="54" t="s">
        <v>458</v>
      </c>
      <c r="CS434" s="54">
        <v>521</v>
      </c>
    </row>
    <row r="435" spans="16:97" ht="13.5" x14ac:dyDescent="0.15">
      <c r="P435" s="15"/>
      <c r="CO435" s="54">
        <v>13</v>
      </c>
      <c r="CP435" s="54" t="s">
        <v>131</v>
      </c>
      <c r="CQ435" s="54" t="s">
        <v>441</v>
      </c>
      <c r="CR435" s="54" t="s">
        <v>459</v>
      </c>
      <c r="CS435" s="54">
        <v>522</v>
      </c>
    </row>
    <row r="436" spans="16:97" ht="13.5" x14ac:dyDescent="0.15">
      <c r="P436" s="15"/>
      <c r="CO436" s="54">
        <v>13</v>
      </c>
      <c r="CP436" s="54" t="s">
        <v>131</v>
      </c>
      <c r="CQ436" s="54" t="s">
        <v>441</v>
      </c>
      <c r="CR436" s="54" t="s">
        <v>460</v>
      </c>
      <c r="CS436" s="54">
        <v>523</v>
      </c>
    </row>
    <row r="437" spans="16:97" ht="13.5" x14ac:dyDescent="0.15">
      <c r="P437" s="15"/>
      <c r="CO437" s="54">
        <v>13</v>
      </c>
      <c r="CP437" s="54" t="s">
        <v>131</v>
      </c>
      <c r="CQ437" s="54" t="s">
        <v>441</v>
      </c>
      <c r="CR437" s="54" t="s">
        <v>461</v>
      </c>
      <c r="CS437" s="54">
        <v>524</v>
      </c>
    </row>
    <row r="438" spans="16:97" ht="13.5" x14ac:dyDescent="0.15">
      <c r="P438" s="15"/>
      <c r="CO438" s="54">
        <v>13</v>
      </c>
      <c r="CP438" s="54" t="s">
        <v>131</v>
      </c>
      <c r="CQ438" s="54" t="s">
        <v>441</v>
      </c>
      <c r="CR438" s="54" t="s">
        <v>462</v>
      </c>
      <c r="CS438" s="54">
        <v>525</v>
      </c>
    </row>
    <row r="439" spans="16:97" ht="13.5" x14ac:dyDescent="0.15">
      <c r="P439" s="15"/>
      <c r="CO439" s="54">
        <v>13</v>
      </c>
      <c r="CP439" s="54" t="s">
        <v>131</v>
      </c>
      <c r="CQ439" s="54" t="s">
        <v>441</v>
      </c>
      <c r="CR439" s="54" t="s">
        <v>463</v>
      </c>
      <c r="CS439" s="54">
        <v>526</v>
      </c>
    </row>
    <row r="440" spans="16:97" ht="13.5" x14ac:dyDescent="0.15">
      <c r="P440" s="15"/>
      <c r="CO440" s="54">
        <v>13</v>
      </c>
      <c r="CP440" s="54" t="s">
        <v>131</v>
      </c>
      <c r="CQ440" s="54" t="s">
        <v>441</v>
      </c>
      <c r="CR440" s="54" t="s">
        <v>1112</v>
      </c>
      <c r="CS440" s="54">
        <v>527</v>
      </c>
    </row>
    <row r="441" spans="16:97" ht="13.5" x14ac:dyDescent="0.15">
      <c r="P441" s="15"/>
      <c r="CO441" s="54"/>
      <c r="CP441" s="54"/>
      <c r="CQ441" s="54"/>
      <c r="CR441" s="54"/>
      <c r="CS441" s="54"/>
    </row>
    <row r="442" spans="16:97" ht="13.5" x14ac:dyDescent="0.15">
      <c r="P442" s="15"/>
      <c r="CO442" s="54"/>
      <c r="CP442" s="54"/>
      <c r="CQ442" s="54"/>
      <c r="CR442" s="54"/>
      <c r="CS442" s="54"/>
    </row>
    <row r="443" spans="16:97" ht="13.5" x14ac:dyDescent="0.15">
      <c r="P443" s="15"/>
      <c r="CO443" s="54">
        <v>14</v>
      </c>
      <c r="CP443" s="54" t="s">
        <v>131</v>
      </c>
      <c r="CQ443" s="54" t="s">
        <v>464</v>
      </c>
      <c r="CR443" s="54" t="s">
        <v>465</v>
      </c>
      <c r="CS443" s="54">
        <v>529</v>
      </c>
    </row>
    <row r="444" spans="16:97" ht="13.5" x14ac:dyDescent="0.15">
      <c r="P444" s="15"/>
      <c r="CO444" s="54">
        <v>14</v>
      </c>
      <c r="CP444" s="54" t="s">
        <v>131</v>
      </c>
      <c r="CQ444" s="54" t="s">
        <v>464</v>
      </c>
      <c r="CR444" s="54" t="s">
        <v>466</v>
      </c>
      <c r="CS444" s="54">
        <v>530</v>
      </c>
    </row>
    <row r="445" spans="16:97" ht="13.5" x14ac:dyDescent="0.15">
      <c r="P445" s="15"/>
      <c r="CO445" s="54">
        <v>14</v>
      </c>
      <c r="CP445" s="54" t="s">
        <v>131</v>
      </c>
      <c r="CQ445" s="54" t="s">
        <v>464</v>
      </c>
      <c r="CR445" s="54" t="s">
        <v>467</v>
      </c>
      <c r="CS445" s="54">
        <v>531</v>
      </c>
    </row>
    <row r="446" spans="16:97" ht="13.5" x14ac:dyDescent="0.15">
      <c r="P446" s="15"/>
      <c r="CO446" s="54">
        <v>14</v>
      </c>
      <c r="CP446" s="54" t="s">
        <v>131</v>
      </c>
      <c r="CQ446" s="54" t="s">
        <v>464</v>
      </c>
      <c r="CR446" s="54" t="s">
        <v>468</v>
      </c>
      <c r="CS446" s="54">
        <v>532</v>
      </c>
    </row>
    <row r="447" spans="16:97" ht="13.5" x14ac:dyDescent="0.15">
      <c r="P447" s="15"/>
      <c r="CO447" s="54">
        <v>14</v>
      </c>
      <c r="CP447" s="54" t="s">
        <v>131</v>
      </c>
      <c r="CQ447" s="54" t="s">
        <v>464</v>
      </c>
      <c r="CR447" s="54" t="s">
        <v>469</v>
      </c>
      <c r="CS447" s="54">
        <v>533</v>
      </c>
    </row>
    <row r="448" spans="16:97" ht="13.5" x14ac:dyDescent="0.15">
      <c r="P448" s="15"/>
      <c r="CO448" s="54">
        <v>14</v>
      </c>
      <c r="CP448" s="54" t="s">
        <v>131</v>
      </c>
      <c r="CQ448" s="54" t="s">
        <v>464</v>
      </c>
      <c r="CR448" s="54" t="s">
        <v>470</v>
      </c>
      <c r="CS448" s="54">
        <v>534</v>
      </c>
    </row>
    <row r="449" spans="16:97" ht="13.5" x14ac:dyDescent="0.15">
      <c r="P449" s="15"/>
      <c r="CO449" s="54">
        <v>14</v>
      </c>
      <c r="CP449" s="54" t="s">
        <v>131</v>
      </c>
      <c r="CQ449" s="54" t="s">
        <v>464</v>
      </c>
      <c r="CR449" s="54" t="s">
        <v>471</v>
      </c>
      <c r="CS449" s="54">
        <v>535</v>
      </c>
    </row>
    <row r="450" spans="16:97" ht="13.5" x14ac:dyDescent="0.15">
      <c r="P450" s="15"/>
      <c r="CO450" s="54">
        <v>14</v>
      </c>
      <c r="CP450" s="54" t="s">
        <v>131</v>
      </c>
      <c r="CQ450" s="54" t="s">
        <v>464</v>
      </c>
      <c r="CR450" s="54" t="s">
        <v>472</v>
      </c>
      <c r="CS450" s="54">
        <v>536</v>
      </c>
    </row>
    <row r="451" spans="16:97" ht="13.5" x14ac:dyDescent="0.15">
      <c r="P451" s="15"/>
      <c r="CO451" s="54">
        <v>14</v>
      </c>
      <c r="CP451" s="54" t="s">
        <v>131</v>
      </c>
      <c r="CQ451" s="54" t="s">
        <v>464</v>
      </c>
      <c r="CR451" s="54" t="s">
        <v>473</v>
      </c>
      <c r="CS451" s="54">
        <v>537</v>
      </c>
    </row>
    <row r="452" spans="16:97" ht="13.5" x14ac:dyDescent="0.15">
      <c r="P452" s="15"/>
      <c r="CO452" s="54">
        <v>14</v>
      </c>
      <c r="CP452" s="54" t="s">
        <v>131</v>
      </c>
      <c r="CQ452" s="54" t="s">
        <v>464</v>
      </c>
      <c r="CR452" s="54" t="s">
        <v>474</v>
      </c>
      <c r="CS452" s="54">
        <v>538</v>
      </c>
    </row>
    <row r="453" spans="16:97" ht="13.5" x14ac:dyDescent="0.15">
      <c r="P453" s="15"/>
      <c r="CO453" s="54">
        <v>14</v>
      </c>
      <c r="CP453" s="54" t="s">
        <v>131</v>
      </c>
      <c r="CQ453" s="54" t="s">
        <v>464</v>
      </c>
      <c r="CR453" s="54" t="s">
        <v>475</v>
      </c>
      <c r="CS453" s="54">
        <v>539</v>
      </c>
    </row>
    <row r="454" spans="16:97" ht="13.5" x14ac:dyDescent="0.15">
      <c r="P454" s="15"/>
      <c r="CO454" s="54">
        <v>14</v>
      </c>
      <c r="CP454" s="54" t="s">
        <v>131</v>
      </c>
      <c r="CQ454" s="54" t="s">
        <v>464</v>
      </c>
      <c r="CR454" s="54" t="s">
        <v>476</v>
      </c>
      <c r="CS454" s="54">
        <v>540</v>
      </c>
    </row>
    <row r="455" spans="16:97" ht="13.5" x14ac:dyDescent="0.15">
      <c r="P455" s="15"/>
      <c r="CO455" s="54">
        <v>14</v>
      </c>
      <c r="CP455" s="54" t="s">
        <v>131</v>
      </c>
      <c r="CQ455" s="54" t="s">
        <v>464</v>
      </c>
      <c r="CR455" s="54" t="s">
        <v>477</v>
      </c>
      <c r="CS455" s="54">
        <v>541</v>
      </c>
    </row>
    <row r="456" spans="16:97" ht="13.5" x14ac:dyDescent="0.15">
      <c r="P456" s="15"/>
      <c r="CO456" s="54">
        <v>14</v>
      </c>
      <c r="CP456" s="54" t="s">
        <v>131</v>
      </c>
      <c r="CQ456" s="54" t="s">
        <v>464</v>
      </c>
      <c r="CR456" s="54" t="s">
        <v>478</v>
      </c>
      <c r="CS456" s="54">
        <v>542</v>
      </c>
    </row>
    <row r="457" spans="16:97" ht="13.5" x14ac:dyDescent="0.15">
      <c r="P457" s="15"/>
      <c r="CO457" s="54">
        <v>14</v>
      </c>
      <c r="CP457" s="54" t="s">
        <v>131</v>
      </c>
      <c r="CQ457" s="54" t="s">
        <v>464</v>
      </c>
      <c r="CR457" s="54" t="s">
        <v>479</v>
      </c>
      <c r="CS457" s="54">
        <v>543</v>
      </c>
    </row>
    <row r="458" spans="16:97" ht="13.5" x14ac:dyDescent="0.15">
      <c r="P458" s="15"/>
      <c r="CO458" s="54">
        <v>14</v>
      </c>
      <c r="CP458" s="54" t="s">
        <v>131</v>
      </c>
      <c r="CQ458" s="54" t="s">
        <v>464</v>
      </c>
      <c r="CR458" s="54" t="s">
        <v>480</v>
      </c>
      <c r="CS458" s="54">
        <v>544</v>
      </c>
    </row>
    <row r="459" spans="16:97" ht="13.5" x14ac:dyDescent="0.15">
      <c r="P459" s="15"/>
      <c r="CO459" s="54">
        <v>14</v>
      </c>
      <c r="CP459" s="54" t="s">
        <v>131</v>
      </c>
      <c r="CQ459" s="54" t="s">
        <v>464</v>
      </c>
      <c r="CR459" s="54" t="s">
        <v>1113</v>
      </c>
      <c r="CS459" s="54">
        <v>545</v>
      </c>
    </row>
    <row r="460" spans="16:97" ht="13.5" x14ac:dyDescent="0.15">
      <c r="P460" s="15"/>
      <c r="CO460" s="54"/>
      <c r="CP460" s="54"/>
      <c r="CQ460" s="54"/>
      <c r="CR460" s="54"/>
      <c r="CS460" s="54"/>
    </row>
    <row r="461" spans="16:97" ht="13.5" x14ac:dyDescent="0.15">
      <c r="P461" s="15"/>
      <c r="CO461" s="54"/>
      <c r="CP461" s="54"/>
      <c r="CQ461" s="54"/>
      <c r="CR461" s="54"/>
      <c r="CS461" s="54"/>
    </row>
    <row r="462" spans="16:97" ht="13.5" x14ac:dyDescent="0.15">
      <c r="P462" s="15"/>
      <c r="CO462" s="54">
        <v>15</v>
      </c>
      <c r="CP462" s="54" t="s">
        <v>546</v>
      </c>
      <c r="CQ462" s="54" t="s">
        <v>569</v>
      </c>
      <c r="CR462" s="54" t="s">
        <v>570</v>
      </c>
      <c r="CS462" s="54">
        <v>547</v>
      </c>
    </row>
    <row r="463" spans="16:97" ht="13.5" x14ac:dyDescent="0.15">
      <c r="P463" s="15"/>
      <c r="CO463" s="54">
        <v>15</v>
      </c>
      <c r="CP463" s="54" t="s">
        <v>546</v>
      </c>
      <c r="CQ463" s="54" t="s">
        <v>569</v>
      </c>
      <c r="CR463" s="54" t="s">
        <v>571</v>
      </c>
      <c r="CS463" s="54">
        <v>548</v>
      </c>
    </row>
    <row r="464" spans="16:97" ht="13.5" x14ac:dyDescent="0.15">
      <c r="P464" s="15"/>
      <c r="CO464" s="54">
        <v>15</v>
      </c>
      <c r="CP464" s="54" t="s">
        <v>546</v>
      </c>
      <c r="CQ464" s="54" t="s">
        <v>569</v>
      </c>
      <c r="CR464" s="54" t="s">
        <v>572</v>
      </c>
      <c r="CS464" s="54">
        <v>549</v>
      </c>
    </row>
    <row r="465" spans="16:97" ht="13.5" x14ac:dyDescent="0.15">
      <c r="P465" s="15"/>
      <c r="CO465" s="54">
        <v>15</v>
      </c>
      <c r="CP465" s="54" t="s">
        <v>546</v>
      </c>
      <c r="CQ465" s="54" t="s">
        <v>569</v>
      </c>
      <c r="CR465" s="54" t="s">
        <v>573</v>
      </c>
      <c r="CS465" s="54">
        <v>550</v>
      </c>
    </row>
    <row r="466" spans="16:97" ht="13.5" x14ac:dyDescent="0.15">
      <c r="P466" s="15"/>
      <c r="CO466" s="54">
        <v>15</v>
      </c>
      <c r="CP466" s="54" t="s">
        <v>546</v>
      </c>
      <c r="CQ466" s="54" t="s">
        <v>569</v>
      </c>
      <c r="CR466" s="54" t="s">
        <v>574</v>
      </c>
      <c r="CS466" s="54">
        <v>551</v>
      </c>
    </row>
    <row r="467" spans="16:97" ht="13.5" x14ac:dyDescent="0.15">
      <c r="P467" s="15"/>
      <c r="CO467" s="54">
        <v>15</v>
      </c>
      <c r="CP467" s="54" t="s">
        <v>546</v>
      </c>
      <c r="CQ467" s="54" t="s">
        <v>569</v>
      </c>
      <c r="CR467" s="54" t="s">
        <v>575</v>
      </c>
      <c r="CS467" s="54">
        <v>552</v>
      </c>
    </row>
    <row r="468" spans="16:97" ht="13.5" x14ac:dyDescent="0.15">
      <c r="P468" s="15"/>
      <c r="CO468" s="54">
        <v>15</v>
      </c>
      <c r="CP468" s="54" t="s">
        <v>546</v>
      </c>
      <c r="CQ468" s="54" t="s">
        <v>569</v>
      </c>
      <c r="CR468" s="54" t="s">
        <v>576</v>
      </c>
      <c r="CS468" s="54">
        <v>553</v>
      </c>
    </row>
    <row r="469" spans="16:97" ht="13.5" x14ac:dyDescent="0.15">
      <c r="P469" s="15"/>
      <c r="CO469" s="54">
        <v>15</v>
      </c>
      <c r="CP469" s="54" t="s">
        <v>546</v>
      </c>
      <c r="CQ469" s="54" t="s">
        <v>569</v>
      </c>
      <c r="CR469" s="54" t="s">
        <v>577</v>
      </c>
      <c r="CS469" s="54">
        <v>554</v>
      </c>
    </row>
    <row r="470" spans="16:97" ht="13.5" x14ac:dyDescent="0.15">
      <c r="P470" s="15"/>
      <c r="CO470" s="54">
        <v>15</v>
      </c>
      <c r="CP470" s="54" t="s">
        <v>546</v>
      </c>
      <c r="CQ470" s="54" t="s">
        <v>569</v>
      </c>
      <c r="CR470" s="54" t="s">
        <v>578</v>
      </c>
      <c r="CS470" s="54">
        <v>555</v>
      </c>
    </row>
    <row r="471" spans="16:97" ht="13.5" x14ac:dyDescent="0.15">
      <c r="P471" s="15"/>
      <c r="CO471" s="54">
        <v>15</v>
      </c>
      <c r="CP471" s="54" t="s">
        <v>546</v>
      </c>
      <c r="CQ471" s="54" t="s">
        <v>569</v>
      </c>
      <c r="CR471" s="54" t="s">
        <v>569</v>
      </c>
      <c r="CS471" s="54">
        <v>556</v>
      </c>
    </row>
    <row r="472" spans="16:97" ht="13.5" x14ac:dyDescent="0.15">
      <c r="P472" s="15"/>
      <c r="CO472" s="54">
        <v>15</v>
      </c>
      <c r="CP472" s="54" t="s">
        <v>546</v>
      </c>
      <c r="CQ472" s="54" t="s">
        <v>569</v>
      </c>
      <c r="CR472" s="54" t="s">
        <v>579</v>
      </c>
      <c r="CS472" s="54">
        <v>557</v>
      </c>
    </row>
    <row r="473" spans="16:97" ht="13.5" x14ac:dyDescent="0.15">
      <c r="P473" s="15"/>
      <c r="CO473" s="54">
        <v>15</v>
      </c>
      <c r="CP473" s="54" t="s">
        <v>546</v>
      </c>
      <c r="CQ473" s="54" t="s">
        <v>569</v>
      </c>
      <c r="CR473" s="54" t="s">
        <v>580</v>
      </c>
      <c r="CS473" s="54">
        <v>558</v>
      </c>
    </row>
    <row r="474" spans="16:97" ht="13.5" x14ac:dyDescent="0.15">
      <c r="P474" s="15"/>
      <c r="CO474" s="54">
        <v>15</v>
      </c>
      <c r="CP474" s="54" t="s">
        <v>546</v>
      </c>
      <c r="CQ474" s="54" t="s">
        <v>569</v>
      </c>
      <c r="CR474" s="54" t="s">
        <v>581</v>
      </c>
      <c r="CS474" s="54">
        <v>559</v>
      </c>
    </row>
    <row r="475" spans="16:97" ht="13.5" x14ac:dyDescent="0.15">
      <c r="P475" s="15"/>
      <c r="CO475" s="54">
        <v>15</v>
      </c>
      <c r="CP475" s="54" t="s">
        <v>546</v>
      </c>
      <c r="CQ475" s="54" t="s">
        <v>569</v>
      </c>
      <c r="CR475" s="54" t="s">
        <v>582</v>
      </c>
      <c r="CS475" s="54">
        <v>560</v>
      </c>
    </row>
    <row r="476" spans="16:97" ht="13.5" x14ac:dyDescent="0.15">
      <c r="P476" s="15"/>
      <c r="CO476" s="54">
        <v>15</v>
      </c>
      <c r="CP476" s="54" t="s">
        <v>546</v>
      </c>
      <c r="CQ476" s="54" t="s">
        <v>569</v>
      </c>
      <c r="CR476" s="54" t="s">
        <v>583</v>
      </c>
      <c r="CS476" s="54">
        <v>561</v>
      </c>
    </row>
    <row r="477" spans="16:97" ht="13.5" x14ac:dyDescent="0.15">
      <c r="P477" s="15"/>
      <c r="CO477" s="54"/>
      <c r="CP477" s="54"/>
      <c r="CQ477" s="54"/>
      <c r="CR477" s="54"/>
      <c r="CS477" s="54"/>
    </row>
    <row r="478" spans="16:97" ht="13.5" x14ac:dyDescent="0.15">
      <c r="P478" s="15"/>
      <c r="CO478" s="54"/>
      <c r="CP478" s="54"/>
      <c r="CQ478" s="54"/>
      <c r="CR478" s="54"/>
      <c r="CS478" s="54"/>
    </row>
    <row r="479" spans="16:97" ht="13.5" x14ac:dyDescent="0.15">
      <c r="P479" s="15"/>
      <c r="CO479" s="54">
        <v>16</v>
      </c>
      <c r="CP479" s="54" t="s">
        <v>520</v>
      </c>
      <c r="CQ479" s="54" t="s">
        <v>241</v>
      </c>
      <c r="CR479" s="54" t="s">
        <v>521</v>
      </c>
      <c r="CS479" s="54">
        <v>563</v>
      </c>
    </row>
    <row r="480" spans="16:97" ht="13.5" x14ac:dyDescent="0.15">
      <c r="P480" s="15"/>
      <c r="CO480" s="54">
        <v>16</v>
      </c>
      <c r="CP480" s="54" t="s">
        <v>520</v>
      </c>
      <c r="CQ480" s="54" t="s">
        <v>241</v>
      </c>
      <c r="CR480" s="54" t="s">
        <v>522</v>
      </c>
      <c r="CS480" s="54">
        <v>564</v>
      </c>
    </row>
    <row r="481" spans="16:97" ht="13.5" x14ac:dyDescent="0.15">
      <c r="P481" s="15"/>
      <c r="CO481" s="54">
        <v>16</v>
      </c>
      <c r="CP481" s="54" t="s">
        <v>520</v>
      </c>
      <c r="CQ481" s="54" t="s">
        <v>241</v>
      </c>
      <c r="CR481" s="54" t="s">
        <v>523</v>
      </c>
      <c r="CS481" s="54">
        <v>565</v>
      </c>
    </row>
    <row r="482" spans="16:97" ht="13.5" x14ac:dyDescent="0.15">
      <c r="P482" s="15"/>
      <c r="CO482" s="54">
        <v>16</v>
      </c>
      <c r="CP482" s="54" t="s">
        <v>520</v>
      </c>
      <c r="CQ482" s="54" t="s">
        <v>241</v>
      </c>
      <c r="CR482" s="54" t="s">
        <v>524</v>
      </c>
      <c r="CS482" s="54">
        <v>566</v>
      </c>
    </row>
    <row r="483" spans="16:97" ht="13.5" x14ac:dyDescent="0.15">
      <c r="P483" s="15"/>
      <c r="CO483" s="54">
        <v>16</v>
      </c>
      <c r="CP483" s="54" t="s">
        <v>520</v>
      </c>
      <c r="CQ483" s="54" t="s">
        <v>241</v>
      </c>
      <c r="CR483" s="54" t="s">
        <v>525</v>
      </c>
      <c r="CS483" s="54">
        <v>567</v>
      </c>
    </row>
    <row r="484" spans="16:97" ht="13.5" x14ac:dyDescent="0.15">
      <c r="P484" s="15"/>
      <c r="CO484" s="54">
        <v>16</v>
      </c>
      <c r="CP484" s="54" t="s">
        <v>520</v>
      </c>
      <c r="CQ484" s="54" t="s">
        <v>241</v>
      </c>
      <c r="CR484" s="54" t="s">
        <v>526</v>
      </c>
      <c r="CS484" s="54">
        <v>568</v>
      </c>
    </row>
    <row r="485" spans="16:97" ht="13.5" x14ac:dyDescent="0.15">
      <c r="P485" s="15"/>
      <c r="CO485" s="54">
        <v>16</v>
      </c>
      <c r="CP485" s="54" t="s">
        <v>520</v>
      </c>
      <c r="CQ485" s="54" t="s">
        <v>241</v>
      </c>
      <c r="CR485" s="54" t="s">
        <v>527</v>
      </c>
      <c r="CS485" s="54">
        <v>569</v>
      </c>
    </row>
    <row r="486" spans="16:97" ht="13.5" x14ac:dyDescent="0.15">
      <c r="P486" s="15"/>
      <c r="CO486" s="54">
        <v>16</v>
      </c>
      <c r="CP486" s="54" t="s">
        <v>520</v>
      </c>
      <c r="CQ486" s="54" t="s">
        <v>241</v>
      </c>
      <c r="CR486" s="54" t="s">
        <v>528</v>
      </c>
      <c r="CS486" s="54">
        <v>570</v>
      </c>
    </row>
    <row r="487" spans="16:97" ht="13.5" x14ac:dyDescent="0.15">
      <c r="P487" s="15"/>
      <c r="CO487" s="54">
        <v>16</v>
      </c>
      <c r="CP487" s="54" t="s">
        <v>520</v>
      </c>
      <c r="CQ487" s="54" t="s">
        <v>241</v>
      </c>
      <c r="CR487" s="54" t="s">
        <v>529</v>
      </c>
      <c r="CS487" s="54">
        <v>571</v>
      </c>
    </row>
    <row r="488" spans="16:97" ht="13.5" x14ac:dyDescent="0.15">
      <c r="P488" s="15"/>
      <c r="CO488" s="54">
        <v>16</v>
      </c>
      <c r="CP488" s="54" t="s">
        <v>520</v>
      </c>
      <c r="CQ488" s="54" t="s">
        <v>241</v>
      </c>
      <c r="CR488" s="54" t="s">
        <v>530</v>
      </c>
      <c r="CS488" s="54">
        <v>572</v>
      </c>
    </row>
    <row r="489" spans="16:97" ht="13.5" x14ac:dyDescent="0.15">
      <c r="P489" s="15"/>
      <c r="CO489" s="54">
        <v>16</v>
      </c>
      <c r="CP489" s="54" t="s">
        <v>520</v>
      </c>
      <c r="CQ489" s="54" t="s">
        <v>241</v>
      </c>
      <c r="CR489" s="54" t="s">
        <v>531</v>
      </c>
      <c r="CS489" s="54">
        <v>573</v>
      </c>
    </row>
    <row r="490" spans="16:97" ht="13.5" x14ac:dyDescent="0.15">
      <c r="P490" s="15"/>
      <c r="CO490" s="54">
        <v>16</v>
      </c>
      <c r="CP490" s="54" t="s">
        <v>520</v>
      </c>
      <c r="CQ490" s="54" t="s">
        <v>241</v>
      </c>
      <c r="CR490" s="54" t="s">
        <v>532</v>
      </c>
      <c r="CS490" s="54">
        <v>574</v>
      </c>
    </row>
    <row r="491" spans="16:97" ht="13.5" x14ac:dyDescent="0.15">
      <c r="P491" s="15"/>
      <c r="CO491" s="54">
        <v>16</v>
      </c>
      <c r="CP491" s="54" t="s">
        <v>520</v>
      </c>
      <c r="CQ491" s="54" t="s">
        <v>241</v>
      </c>
      <c r="CR491" s="54" t="s">
        <v>533</v>
      </c>
      <c r="CS491" s="54">
        <v>575</v>
      </c>
    </row>
    <row r="492" spans="16:97" ht="13.5" x14ac:dyDescent="0.15">
      <c r="P492" s="15"/>
      <c r="CO492" s="54">
        <v>16</v>
      </c>
      <c r="CP492" s="54" t="s">
        <v>520</v>
      </c>
      <c r="CQ492" s="54" t="s">
        <v>241</v>
      </c>
      <c r="CR492" s="54" t="s">
        <v>534</v>
      </c>
      <c r="CS492" s="54">
        <v>576</v>
      </c>
    </row>
    <row r="493" spans="16:97" ht="13.5" x14ac:dyDescent="0.15">
      <c r="P493" s="15"/>
      <c r="CO493" s="54">
        <v>16</v>
      </c>
      <c r="CP493" s="54" t="s">
        <v>520</v>
      </c>
      <c r="CQ493" s="54" t="s">
        <v>241</v>
      </c>
      <c r="CR493" s="54" t="s">
        <v>535</v>
      </c>
      <c r="CS493" s="54">
        <v>577</v>
      </c>
    </row>
    <row r="494" spans="16:97" ht="13.5" x14ac:dyDescent="0.15">
      <c r="P494" s="15"/>
      <c r="CO494" s="54">
        <v>16</v>
      </c>
      <c r="CP494" s="54" t="s">
        <v>520</v>
      </c>
      <c r="CQ494" s="54" t="s">
        <v>241</v>
      </c>
      <c r="CR494" s="54" t="s">
        <v>536</v>
      </c>
      <c r="CS494" s="54">
        <v>578</v>
      </c>
    </row>
    <row r="495" spans="16:97" ht="13.5" x14ac:dyDescent="0.15">
      <c r="P495" s="15"/>
      <c r="CO495" s="54">
        <v>16</v>
      </c>
      <c r="CP495" s="54" t="s">
        <v>520</v>
      </c>
      <c r="CQ495" s="54" t="s">
        <v>241</v>
      </c>
      <c r="CR495" s="54" t="s">
        <v>537</v>
      </c>
      <c r="CS495" s="54">
        <v>579</v>
      </c>
    </row>
    <row r="496" spans="16:97" ht="13.5" x14ac:dyDescent="0.15">
      <c r="P496" s="15"/>
      <c r="CO496" s="54">
        <v>16</v>
      </c>
      <c r="CP496" s="54" t="s">
        <v>520</v>
      </c>
      <c r="CQ496" s="54" t="s">
        <v>241</v>
      </c>
      <c r="CR496" s="54" t="s">
        <v>538</v>
      </c>
      <c r="CS496" s="54">
        <v>580</v>
      </c>
    </row>
    <row r="497" spans="16:97" ht="13.5" x14ac:dyDescent="0.15">
      <c r="P497" s="15"/>
      <c r="CO497" s="54">
        <v>16</v>
      </c>
      <c r="CP497" s="54" t="s">
        <v>520</v>
      </c>
      <c r="CQ497" s="54" t="s">
        <v>241</v>
      </c>
      <c r="CR497" s="54" t="s">
        <v>539</v>
      </c>
      <c r="CS497" s="54">
        <v>581</v>
      </c>
    </row>
    <row r="498" spans="16:97" ht="13.5" x14ac:dyDescent="0.15">
      <c r="P498" s="15"/>
      <c r="CO498" s="54">
        <v>16</v>
      </c>
      <c r="CP498" s="54" t="s">
        <v>520</v>
      </c>
      <c r="CQ498" s="54" t="s">
        <v>241</v>
      </c>
      <c r="CR498" s="54" t="s">
        <v>540</v>
      </c>
      <c r="CS498" s="54">
        <v>582</v>
      </c>
    </row>
    <row r="499" spans="16:97" ht="13.5" x14ac:dyDescent="0.15">
      <c r="P499" s="15"/>
      <c r="CO499" s="54">
        <v>16</v>
      </c>
      <c r="CP499" s="54" t="s">
        <v>520</v>
      </c>
      <c r="CQ499" s="54" t="s">
        <v>241</v>
      </c>
      <c r="CR499" s="54" t="s">
        <v>541</v>
      </c>
      <c r="CS499" s="54">
        <v>583</v>
      </c>
    </row>
    <row r="500" spans="16:97" ht="13.5" x14ac:dyDescent="0.15">
      <c r="P500" s="15"/>
      <c r="CO500" s="54">
        <v>16</v>
      </c>
      <c r="CP500" s="54" t="s">
        <v>520</v>
      </c>
      <c r="CQ500" s="54" t="s">
        <v>241</v>
      </c>
      <c r="CR500" s="54" t="s">
        <v>542</v>
      </c>
      <c r="CS500" s="54">
        <v>584</v>
      </c>
    </row>
    <row r="501" spans="16:97" ht="13.5" x14ac:dyDescent="0.15">
      <c r="P501" s="15"/>
      <c r="CO501" s="54">
        <v>16</v>
      </c>
      <c r="CP501" s="54" t="s">
        <v>520</v>
      </c>
      <c r="CQ501" s="54" t="s">
        <v>241</v>
      </c>
      <c r="CR501" s="54" t="s">
        <v>543</v>
      </c>
      <c r="CS501" s="54">
        <v>585</v>
      </c>
    </row>
    <row r="502" spans="16:97" ht="13.5" x14ac:dyDescent="0.15">
      <c r="P502" s="15"/>
      <c r="CO502" s="54">
        <v>16</v>
      </c>
      <c r="CP502" s="54" t="s">
        <v>520</v>
      </c>
      <c r="CQ502" s="54" t="s">
        <v>241</v>
      </c>
      <c r="CR502" s="54" t="s">
        <v>544</v>
      </c>
      <c r="CS502" s="54">
        <v>586</v>
      </c>
    </row>
    <row r="503" spans="16:97" ht="13.5" x14ac:dyDescent="0.15">
      <c r="P503" s="15"/>
      <c r="CO503" s="54">
        <v>16</v>
      </c>
      <c r="CP503" s="54" t="s">
        <v>520</v>
      </c>
      <c r="CQ503" s="54" t="s">
        <v>241</v>
      </c>
      <c r="CR503" s="54" t="s">
        <v>545</v>
      </c>
      <c r="CS503" s="54">
        <v>587</v>
      </c>
    </row>
    <row r="504" spans="16:97" ht="13.5" x14ac:dyDescent="0.15">
      <c r="P504" s="15"/>
      <c r="CO504" s="54">
        <v>16</v>
      </c>
      <c r="CP504" s="54" t="s">
        <v>520</v>
      </c>
      <c r="CQ504" s="54" t="s">
        <v>241</v>
      </c>
      <c r="CR504" s="54" t="s">
        <v>1114</v>
      </c>
      <c r="CS504" s="54">
        <v>588</v>
      </c>
    </row>
    <row r="505" spans="16:97" ht="13.5" x14ac:dyDescent="0.15">
      <c r="P505" s="15"/>
      <c r="AC505" s="18"/>
      <c r="CO505" s="54"/>
      <c r="CP505" s="54"/>
      <c r="CQ505" s="54"/>
      <c r="CR505" s="54"/>
      <c r="CS505" s="54"/>
    </row>
    <row r="506" spans="16:97" ht="13.5" x14ac:dyDescent="0.15">
      <c r="P506" s="15"/>
      <c r="AC506" s="18"/>
      <c r="CO506" s="54"/>
      <c r="CP506" s="54"/>
      <c r="CQ506" s="54"/>
      <c r="CR506" s="54"/>
      <c r="CS506" s="54"/>
    </row>
    <row r="507" spans="16:97" ht="13.5" x14ac:dyDescent="0.15">
      <c r="P507" s="15"/>
      <c r="AC507" s="18"/>
      <c r="CO507" s="54">
        <v>17</v>
      </c>
      <c r="CP507" s="54" t="s">
        <v>546</v>
      </c>
      <c r="CQ507" s="54" t="s">
        <v>240</v>
      </c>
      <c r="CR507" s="54" t="s">
        <v>547</v>
      </c>
      <c r="CS507" s="54">
        <v>590</v>
      </c>
    </row>
    <row r="508" spans="16:97" ht="13.5" x14ac:dyDescent="0.15">
      <c r="P508" s="15"/>
      <c r="AC508" s="18"/>
      <c r="CO508" s="54">
        <v>17</v>
      </c>
      <c r="CP508" s="54" t="s">
        <v>546</v>
      </c>
      <c r="CQ508" s="54" t="s">
        <v>240</v>
      </c>
      <c r="CR508" s="54" t="s">
        <v>548</v>
      </c>
      <c r="CS508" s="54">
        <v>591</v>
      </c>
    </row>
    <row r="509" spans="16:97" ht="13.5" x14ac:dyDescent="0.15">
      <c r="P509" s="15"/>
      <c r="AC509" s="18"/>
      <c r="CO509" s="54">
        <v>17</v>
      </c>
      <c r="CP509" s="54" t="s">
        <v>546</v>
      </c>
      <c r="CQ509" s="54" t="s">
        <v>240</v>
      </c>
      <c r="CR509" s="54" t="s">
        <v>549</v>
      </c>
      <c r="CS509" s="54">
        <v>592</v>
      </c>
    </row>
    <row r="510" spans="16:97" ht="13.5" x14ac:dyDescent="0.15">
      <c r="P510" s="15"/>
      <c r="AC510" s="18"/>
      <c r="CO510" s="54">
        <v>17</v>
      </c>
      <c r="CP510" s="54" t="s">
        <v>546</v>
      </c>
      <c r="CQ510" s="54" t="s">
        <v>240</v>
      </c>
      <c r="CR510" s="54" t="s">
        <v>550</v>
      </c>
      <c r="CS510" s="54">
        <v>593</v>
      </c>
    </row>
    <row r="511" spans="16:97" ht="13.5" x14ac:dyDescent="0.15">
      <c r="P511" s="15"/>
      <c r="AC511" s="18"/>
      <c r="CO511" s="54">
        <v>17</v>
      </c>
      <c r="CP511" s="54" t="s">
        <v>546</v>
      </c>
      <c r="CQ511" s="54" t="s">
        <v>240</v>
      </c>
      <c r="CR511" s="54" t="s">
        <v>551</v>
      </c>
      <c r="CS511" s="54">
        <v>594</v>
      </c>
    </row>
    <row r="512" spans="16:97" ht="13.5" x14ac:dyDescent="0.15">
      <c r="P512" s="15"/>
      <c r="AC512" s="18"/>
      <c r="CO512" s="54">
        <v>17</v>
      </c>
      <c r="CP512" s="54" t="s">
        <v>546</v>
      </c>
      <c r="CQ512" s="54" t="s">
        <v>240</v>
      </c>
      <c r="CR512" s="54" t="s">
        <v>552</v>
      </c>
      <c r="CS512" s="54">
        <v>595</v>
      </c>
    </row>
    <row r="513" spans="16:97" ht="13.5" x14ac:dyDescent="0.15">
      <c r="P513" s="15"/>
      <c r="AC513" s="18"/>
      <c r="CO513" s="54">
        <v>17</v>
      </c>
      <c r="CP513" s="54" t="s">
        <v>546</v>
      </c>
      <c r="CQ513" s="54" t="s">
        <v>240</v>
      </c>
      <c r="CR513" s="54" t="s">
        <v>553</v>
      </c>
      <c r="CS513" s="54">
        <v>596</v>
      </c>
    </row>
    <row r="514" spans="16:97" ht="13.5" x14ac:dyDescent="0.15">
      <c r="P514" s="15"/>
      <c r="AC514" s="18"/>
      <c r="CO514" s="54">
        <v>17</v>
      </c>
      <c r="CP514" s="54" t="s">
        <v>546</v>
      </c>
      <c r="CQ514" s="54" t="s">
        <v>240</v>
      </c>
      <c r="CR514" s="54" t="s">
        <v>554</v>
      </c>
      <c r="CS514" s="54">
        <v>597</v>
      </c>
    </row>
    <row r="515" spans="16:97" ht="13.5" x14ac:dyDescent="0.15">
      <c r="AC515" s="18"/>
      <c r="CO515" s="54">
        <v>17</v>
      </c>
      <c r="CP515" s="54" t="s">
        <v>546</v>
      </c>
      <c r="CQ515" s="54" t="s">
        <v>240</v>
      </c>
      <c r="CR515" s="54" t="s">
        <v>555</v>
      </c>
      <c r="CS515" s="54">
        <v>598</v>
      </c>
    </row>
    <row r="516" spans="16:97" ht="13.5" x14ac:dyDescent="0.15">
      <c r="AC516" s="18"/>
      <c r="CO516" s="54">
        <v>17</v>
      </c>
      <c r="CP516" s="54" t="s">
        <v>546</v>
      </c>
      <c r="CQ516" s="54" t="s">
        <v>240</v>
      </c>
      <c r="CR516" s="54" t="s">
        <v>556</v>
      </c>
      <c r="CS516" s="54">
        <v>599</v>
      </c>
    </row>
    <row r="517" spans="16:97" ht="13.5" x14ac:dyDescent="0.15">
      <c r="AC517" s="18"/>
      <c r="CO517" s="54">
        <v>17</v>
      </c>
      <c r="CP517" s="54" t="s">
        <v>546</v>
      </c>
      <c r="CQ517" s="54" t="s">
        <v>240</v>
      </c>
      <c r="CR517" s="54" t="s">
        <v>557</v>
      </c>
      <c r="CS517" s="54">
        <v>600</v>
      </c>
    </row>
    <row r="518" spans="16:97" ht="13.5" x14ac:dyDescent="0.15">
      <c r="AC518" s="18"/>
      <c r="CO518" s="54">
        <v>17</v>
      </c>
      <c r="CP518" s="54" t="s">
        <v>546</v>
      </c>
      <c r="CQ518" s="54" t="s">
        <v>240</v>
      </c>
      <c r="CR518" s="54" t="s">
        <v>558</v>
      </c>
      <c r="CS518" s="54">
        <v>601</v>
      </c>
    </row>
    <row r="519" spans="16:97" ht="13.5" x14ac:dyDescent="0.15">
      <c r="AC519" s="18"/>
      <c r="CO519" s="54">
        <v>17</v>
      </c>
      <c r="CP519" s="54" t="s">
        <v>546</v>
      </c>
      <c r="CQ519" s="54" t="s">
        <v>240</v>
      </c>
      <c r="CR519" s="54" t="s">
        <v>559</v>
      </c>
      <c r="CS519" s="54">
        <v>602</v>
      </c>
    </row>
    <row r="520" spans="16:97" ht="13.5" x14ac:dyDescent="0.15">
      <c r="AC520" s="18"/>
      <c r="CO520" s="54">
        <v>17</v>
      </c>
      <c r="CP520" s="54" t="s">
        <v>546</v>
      </c>
      <c r="CQ520" s="54" t="s">
        <v>240</v>
      </c>
      <c r="CR520" s="54" t="s">
        <v>560</v>
      </c>
      <c r="CS520" s="54">
        <v>603</v>
      </c>
    </row>
    <row r="521" spans="16:97" ht="13.5" x14ac:dyDescent="0.15">
      <c r="AC521" s="18"/>
      <c r="CO521" s="54">
        <v>17</v>
      </c>
      <c r="CP521" s="54" t="s">
        <v>546</v>
      </c>
      <c r="CQ521" s="54" t="s">
        <v>240</v>
      </c>
      <c r="CR521" s="54" t="s">
        <v>561</v>
      </c>
      <c r="CS521" s="54">
        <v>604</v>
      </c>
    </row>
    <row r="522" spans="16:97" ht="13.5" x14ac:dyDescent="0.15">
      <c r="AC522" s="18"/>
      <c r="CO522" s="54">
        <v>17</v>
      </c>
      <c r="CP522" s="54" t="s">
        <v>546</v>
      </c>
      <c r="CQ522" s="54" t="s">
        <v>240</v>
      </c>
      <c r="CR522" s="54" t="s">
        <v>562</v>
      </c>
      <c r="CS522" s="54">
        <v>605</v>
      </c>
    </row>
    <row r="523" spans="16:97" ht="13.5" x14ac:dyDescent="0.15">
      <c r="AC523" s="18"/>
      <c r="CO523" s="54">
        <v>17</v>
      </c>
      <c r="CP523" s="54" t="s">
        <v>546</v>
      </c>
      <c r="CQ523" s="54" t="s">
        <v>240</v>
      </c>
      <c r="CR523" s="54" t="s">
        <v>563</v>
      </c>
      <c r="CS523" s="54">
        <v>606</v>
      </c>
    </row>
    <row r="524" spans="16:97" ht="13.5" x14ac:dyDescent="0.15">
      <c r="AC524" s="18"/>
      <c r="CO524" s="54">
        <v>17</v>
      </c>
      <c r="CP524" s="54" t="s">
        <v>546</v>
      </c>
      <c r="CQ524" s="54" t="s">
        <v>240</v>
      </c>
      <c r="CR524" s="54" t="s">
        <v>564</v>
      </c>
      <c r="CS524" s="54">
        <v>607</v>
      </c>
    </row>
    <row r="525" spans="16:97" ht="13.5" x14ac:dyDescent="0.15">
      <c r="AC525" s="18"/>
      <c r="CO525" s="54">
        <v>17</v>
      </c>
      <c r="CP525" s="54" t="s">
        <v>546</v>
      </c>
      <c r="CQ525" s="54" t="s">
        <v>240</v>
      </c>
      <c r="CR525" s="54" t="s">
        <v>565</v>
      </c>
      <c r="CS525" s="54">
        <v>608</v>
      </c>
    </row>
    <row r="526" spans="16:97" ht="13.5" x14ac:dyDescent="0.15">
      <c r="AC526" s="18"/>
      <c r="CO526" s="54">
        <v>17</v>
      </c>
      <c r="CP526" s="54" t="s">
        <v>546</v>
      </c>
      <c r="CQ526" s="54" t="s">
        <v>240</v>
      </c>
      <c r="CR526" s="54" t="s">
        <v>566</v>
      </c>
      <c r="CS526" s="54">
        <v>609</v>
      </c>
    </row>
    <row r="527" spans="16:97" ht="13.5" x14ac:dyDescent="0.15">
      <c r="AC527" s="18"/>
      <c r="CO527" s="54">
        <v>17</v>
      </c>
      <c r="CP527" s="54" t="s">
        <v>546</v>
      </c>
      <c r="CQ527" s="54" t="s">
        <v>240</v>
      </c>
      <c r="CR527" s="54" t="s">
        <v>567</v>
      </c>
      <c r="CS527" s="54">
        <v>610</v>
      </c>
    </row>
    <row r="528" spans="16:97" ht="13.5" x14ac:dyDescent="0.15">
      <c r="AC528" s="18"/>
      <c r="CO528" s="54">
        <v>17</v>
      </c>
      <c r="CP528" s="54" t="s">
        <v>546</v>
      </c>
      <c r="CQ528" s="54" t="s">
        <v>240</v>
      </c>
      <c r="CR528" s="54" t="s">
        <v>568</v>
      </c>
      <c r="CS528" s="54">
        <v>611</v>
      </c>
    </row>
    <row r="529" spans="29:97" ht="13.5" x14ac:dyDescent="0.15">
      <c r="AC529" s="18"/>
      <c r="CO529" s="54">
        <v>17</v>
      </c>
      <c r="CP529" s="54" t="s">
        <v>546</v>
      </c>
      <c r="CQ529" s="54" t="s">
        <v>240</v>
      </c>
      <c r="CR529" s="54" t="s">
        <v>1126</v>
      </c>
      <c r="CS529" s="54">
        <v>612</v>
      </c>
    </row>
    <row r="530" spans="29:97" ht="13.5" x14ac:dyDescent="0.15">
      <c r="AC530" s="18"/>
      <c r="CO530" s="54">
        <v>17</v>
      </c>
      <c r="CP530" s="54" t="s">
        <v>546</v>
      </c>
      <c r="CQ530" s="54" t="s">
        <v>240</v>
      </c>
      <c r="CR530" s="54" t="s">
        <v>1115</v>
      </c>
      <c r="CS530" s="54">
        <v>613</v>
      </c>
    </row>
    <row r="531" spans="29:97" ht="13.5" x14ac:dyDescent="0.15">
      <c r="AC531" s="18"/>
      <c r="CO531" s="54"/>
      <c r="CP531" s="54"/>
      <c r="CQ531" s="54"/>
      <c r="CR531" s="54"/>
      <c r="CS531" s="54"/>
    </row>
    <row r="532" spans="29:97" ht="13.5" x14ac:dyDescent="0.15">
      <c r="AC532" s="18"/>
      <c r="CO532" s="54"/>
      <c r="CP532" s="54"/>
      <c r="CQ532" s="54"/>
      <c r="CR532" s="54"/>
      <c r="CS532" s="54"/>
    </row>
    <row r="533" spans="29:97" ht="13.5" x14ac:dyDescent="0.15">
      <c r="AC533" s="18"/>
      <c r="CO533" s="54">
        <v>18</v>
      </c>
      <c r="CP533" s="54" t="s">
        <v>126</v>
      </c>
      <c r="CQ533" s="54" t="s">
        <v>815</v>
      </c>
      <c r="CR533" s="54" t="s">
        <v>816</v>
      </c>
      <c r="CS533" s="54">
        <v>615</v>
      </c>
    </row>
    <row r="534" spans="29:97" ht="13.5" x14ac:dyDescent="0.15">
      <c r="AC534" s="18"/>
      <c r="CO534" s="54">
        <v>18</v>
      </c>
      <c r="CP534" s="54" t="s">
        <v>126</v>
      </c>
      <c r="CQ534" s="54" t="s">
        <v>815</v>
      </c>
      <c r="CR534" s="54" t="s">
        <v>817</v>
      </c>
      <c r="CS534" s="54">
        <v>616</v>
      </c>
    </row>
    <row r="535" spans="29:97" ht="13.5" x14ac:dyDescent="0.15">
      <c r="AC535" s="18"/>
      <c r="CO535" s="54">
        <v>18</v>
      </c>
      <c r="CP535" s="54" t="s">
        <v>126</v>
      </c>
      <c r="CQ535" s="54" t="s">
        <v>815</v>
      </c>
      <c r="CR535" s="54" t="s">
        <v>818</v>
      </c>
      <c r="CS535" s="54">
        <v>617</v>
      </c>
    </row>
    <row r="536" spans="29:97" ht="13.5" x14ac:dyDescent="0.15">
      <c r="AC536" s="18"/>
      <c r="CO536" s="54">
        <v>18</v>
      </c>
      <c r="CP536" s="54" t="s">
        <v>126</v>
      </c>
      <c r="CQ536" s="54" t="s">
        <v>815</v>
      </c>
      <c r="CR536" s="54" t="s">
        <v>819</v>
      </c>
      <c r="CS536" s="54">
        <v>618</v>
      </c>
    </row>
    <row r="537" spans="29:97" ht="13.5" x14ac:dyDescent="0.15">
      <c r="AC537" s="18"/>
      <c r="CO537" s="54">
        <v>18</v>
      </c>
      <c r="CP537" s="54" t="s">
        <v>126</v>
      </c>
      <c r="CQ537" s="54" t="s">
        <v>815</v>
      </c>
      <c r="CR537" s="54" t="s">
        <v>820</v>
      </c>
      <c r="CS537" s="54">
        <v>619</v>
      </c>
    </row>
    <row r="538" spans="29:97" ht="13.5" x14ac:dyDescent="0.15">
      <c r="CO538" s="54">
        <v>18</v>
      </c>
      <c r="CP538" s="54" t="s">
        <v>126</v>
      </c>
      <c r="CQ538" s="54" t="s">
        <v>815</v>
      </c>
      <c r="CR538" s="54" t="s">
        <v>821</v>
      </c>
      <c r="CS538" s="54">
        <v>620</v>
      </c>
    </row>
    <row r="539" spans="29:97" ht="13.5" x14ac:dyDescent="0.15">
      <c r="CO539" s="54">
        <v>18</v>
      </c>
      <c r="CP539" s="54" t="s">
        <v>126</v>
      </c>
      <c r="CQ539" s="54" t="s">
        <v>815</v>
      </c>
      <c r="CR539" s="54" t="s">
        <v>822</v>
      </c>
      <c r="CS539" s="54">
        <v>621</v>
      </c>
    </row>
    <row r="540" spans="29:97" ht="13.5" x14ac:dyDescent="0.15">
      <c r="CO540" s="54">
        <v>18</v>
      </c>
      <c r="CP540" s="54" t="s">
        <v>126</v>
      </c>
      <c r="CQ540" s="54" t="s">
        <v>815</v>
      </c>
      <c r="CR540" s="54" t="s">
        <v>823</v>
      </c>
      <c r="CS540" s="54">
        <v>622</v>
      </c>
    </row>
    <row r="541" spans="29:97" ht="13.5" x14ac:dyDescent="0.15">
      <c r="CO541" s="54">
        <v>18</v>
      </c>
      <c r="CP541" s="54" t="s">
        <v>126</v>
      </c>
      <c r="CQ541" s="54" t="s">
        <v>815</v>
      </c>
      <c r="CR541" s="54" t="s">
        <v>824</v>
      </c>
      <c r="CS541" s="54">
        <v>623</v>
      </c>
    </row>
    <row r="542" spans="29:97" ht="13.5" x14ac:dyDescent="0.15">
      <c r="CO542" s="54">
        <v>18</v>
      </c>
      <c r="CP542" s="54" t="s">
        <v>126</v>
      </c>
      <c r="CQ542" s="54" t="s">
        <v>815</v>
      </c>
      <c r="CR542" s="54" t="s">
        <v>825</v>
      </c>
      <c r="CS542" s="54">
        <v>624</v>
      </c>
    </row>
    <row r="543" spans="29:97" ht="13.5" x14ac:dyDescent="0.15">
      <c r="CO543" s="54">
        <v>18</v>
      </c>
      <c r="CP543" s="54" t="s">
        <v>126</v>
      </c>
      <c r="CQ543" s="54" t="s">
        <v>815</v>
      </c>
      <c r="CR543" s="54" t="s">
        <v>826</v>
      </c>
      <c r="CS543" s="54">
        <v>625</v>
      </c>
    </row>
    <row r="544" spans="29:97" ht="13.5" x14ac:dyDescent="0.15">
      <c r="CO544" s="54">
        <v>18</v>
      </c>
      <c r="CP544" s="54" t="s">
        <v>126</v>
      </c>
      <c r="CQ544" s="54" t="s">
        <v>815</v>
      </c>
      <c r="CR544" s="54" t="s">
        <v>827</v>
      </c>
      <c r="CS544" s="54">
        <v>626</v>
      </c>
    </row>
    <row r="545" spans="93:97" ht="13.5" x14ac:dyDescent="0.15">
      <c r="CO545" s="54">
        <v>18</v>
      </c>
      <c r="CP545" s="54" t="s">
        <v>126</v>
      </c>
      <c r="CQ545" s="54" t="s">
        <v>815</v>
      </c>
      <c r="CR545" s="54" t="s">
        <v>828</v>
      </c>
      <c r="CS545" s="54">
        <v>627</v>
      </c>
    </row>
    <row r="546" spans="93:97" ht="13.5" x14ac:dyDescent="0.15">
      <c r="CO546" s="54">
        <v>18</v>
      </c>
      <c r="CP546" s="54" t="s">
        <v>126</v>
      </c>
      <c r="CQ546" s="54" t="s">
        <v>815</v>
      </c>
      <c r="CR546" s="54" t="s">
        <v>829</v>
      </c>
      <c r="CS546" s="54">
        <v>628</v>
      </c>
    </row>
    <row r="547" spans="93:97" ht="13.5" x14ac:dyDescent="0.15">
      <c r="CO547" s="54">
        <v>18</v>
      </c>
      <c r="CP547" s="54" t="s">
        <v>126</v>
      </c>
      <c r="CQ547" s="54" t="s">
        <v>815</v>
      </c>
      <c r="CR547" s="54" t="s">
        <v>830</v>
      </c>
      <c r="CS547" s="54">
        <v>629</v>
      </c>
    </row>
    <row r="548" spans="93:97" ht="13.5" x14ac:dyDescent="0.15">
      <c r="CO548" s="54">
        <v>18</v>
      </c>
      <c r="CP548" s="54" t="s">
        <v>126</v>
      </c>
      <c r="CQ548" s="54" t="s">
        <v>815</v>
      </c>
      <c r="CR548" s="54" t="s">
        <v>831</v>
      </c>
      <c r="CS548" s="54">
        <v>630</v>
      </c>
    </row>
    <row r="549" spans="93:97" ht="13.5" x14ac:dyDescent="0.15">
      <c r="CO549" s="54">
        <v>18</v>
      </c>
      <c r="CP549" s="54" t="s">
        <v>126</v>
      </c>
      <c r="CQ549" s="54" t="s">
        <v>815</v>
      </c>
      <c r="CR549" s="54" t="s">
        <v>832</v>
      </c>
      <c r="CS549" s="54">
        <v>631</v>
      </c>
    </row>
    <row r="550" spans="93:97" ht="13.5" x14ac:dyDescent="0.15">
      <c r="CO550" s="54">
        <v>18</v>
      </c>
      <c r="CP550" s="54" t="s">
        <v>126</v>
      </c>
      <c r="CQ550" s="54" t="s">
        <v>815</v>
      </c>
      <c r="CR550" s="54" t="s">
        <v>833</v>
      </c>
      <c r="CS550" s="54">
        <v>632</v>
      </c>
    </row>
    <row r="551" spans="93:97" ht="13.5" x14ac:dyDescent="0.15">
      <c r="CO551" s="54">
        <v>18</v>
      </c>
      <c r="CP551" s="54" t="s">
        <v>126</v>
      </c>
      <c r="CQ551" s="54" t="s">
        <v>815</v>
      </c>
      <c r="CR551" s="54" t="s">
        <v>834</v>
      </c>
      <c r="CS551" s="54">
        <v>633</v>
      </c>
    </row>
    <row r="552" spans="93:97" ht="13.5" x14ac:dyDescent="0.15">
      <c r="CO552" s="54">
        <v>18</v>
      </c>
      <c r="CP552" s="54" t="s">
        <v>126</v>
      </c>
      <c r="CQ552" s="54" t="s">
        <v>815</v>
      </c>
      <c r="CR552" s="54" t="s">
        <v>835</v>
      </c>
      <c r="CS552" s="54">
        <v>634</v>
      </c>
    </row>
    <row r="553" spans="93:97" ht="13.5" x14ac:dyDescent="0.15">
      <c r="CO553" s="54">
        <v>18</v>
      </c>
      <c r="CP553" s="54" t="s">
        <v>126</v>
      </c>
      <c r="CQ553" s="54" t="s">
        <v>815</v>
      </c>
      <c r="CR553" s="54" t="s">
        <v>836</v>
      </c>
      <c r="CS553" s="54">
        <v>635</v>
      </c>
    </row>
    <row r="554" spans="93:97" ht="13.5" x14ac:dyDescent="0.15">
      <c r="CO554" s="54">
        <v>18</v>
      </c>
      <c r="CP554" s="54" t="s">
        <v>126</v>
      </c>
      <c r="CQ554" s="54" t="s">
        <v>815</v>
      </c>
      <c r="CR554" s="54" t="s">
        <v>837</v>
      </c>
      <c r="CS554" s="54">
        <v>636</v>
      </c>
    </row>
    <row r="555" spans="93:97" ht="13.5" x14ac:dyDescent="0.15">
      <c r="CO555" s="54">
        <v>18</v>
      </c>
      <c r="CP555" s="54" t="s">
        <v>126</v>
      </c>
      <c r="CQ555" s="54" t="s">
        <v>815</v>
      </c>
      <c r="CR555" s="54" t="s">
        <v>838</v>
      </c>
      <c r="CS555" s="54">
        <v>637</v>
      </c>
    </row>
    <row r="556" spans="93:97" ht="13.5" x14ac:dyDescent="0.15">
      <c r="CO556" s="54">
        <v>18</v>
      </c>
      <c r="CP556" s="54" t="s">
        <v>126</v>
      </c>
      <c r="CQ556" s="54" t="s">
        <v>815</v>
      </c>
      <c r="CR556" s="54" t="s">
        <v>839</v>
      </c>
      <c r="CS556" s="54">
        <v>638</v>
      </c>
    </row>
    <row r="557" spans="93:97" ht="13.5" x14ac:dyDescent="0.15">
      <c r="CO557" s="54">
        <v>18</v>
      </c>
      <c r="CP557" s="54" t="s">
        <v>126</v>
      </c>
      <c r="CQ557" s="54" t="s">
        <v>815</v>
      </c>
      <c r="CR557" s="54" t="s">
        <v>840</v>
      </c>
      <c r="CS557" s="54">
        <v>639</v>
      </c>
    </row>
    <row r="558" spans="93:97" ht="13.5" x14ac:dyDescent="0.15">
      <c r="CO558" s="54">
        <v>18</v>
      </c>
      <c r="CP558" s="54" t="s">
        <v>126</v>
      </c>
      <c r="CQ558" s="54" t="s">
        <v>815</v>
      </c>
      <c r="CR558" s="54" t="s">
        <v>841</v>
      </c>
      <c r="CS558" s="54">
        <v>640</v>
      </c>
    </row>
    <row r="559" spans="93:97" ht="13.5" x14ac:dyDescent="0.15">
      <c r="CO559" s="54">
        <v>18</v>
      </c>
      <c r="CP559" s="54" t="s">
        <v>126</v>
      </c>
      <c r="CQ559" s="54" t="s">
        <v>815</v>
      </c>
      <c r="CR559" s="54" t="s">
        <v>842</v>
      </c>
      <c r="CS559" s="54">
        <v>641</v>
      </c>
    </row>
    <row r="560" spans="93:97" ht="13.5" x14ac:dyDescent="0.15">
      <c r="CO560" s="54">
        <v>18</v>
      </c>
      <c r="CP560" s="54" t="s">
        <v>126</v>
      </c>
      <c r="CQ560" s="54" t="s">
        <v>815</v>
      </c>
      <c r="CR560" s="54" t="s">
        <v>843</v>
      </c>
      <c r="CS560" s="54">
        <v>642</v>
      </c>
    </row>
    <row r="561" spans="93:97" ht="13.5" x14ac:dyDescent="0.15">
      <c r="CO561" s="54">
        <v>18</v>
      </c>
      <c r="CP561" s="54" t="s">
        <v>126</v>
      </c>
      <c r="CQ561" s="54" t="s">
        <v>815</v>
      </c>
      <c r="CR561" s="54" t="s">
        <v>844</v>
      </c>
      <c r="CS561" s="54">
        <v>643</v>
      </c>
    </row>
    <row r="562" spans="93:97" ht="13.5" x14ac:dyDescent="0.15">
      <c r="CO562" s="54">
        <v>18</v>
      </c>
      <c r="CP562" s="54" t="s">
        <v>126</v>
      </c>
      <c r="CQ562" s="54" t="s">
        <v>815</v>
      </c>
      <c r="CR562" s="54" t="s">
        <v>845</v>
      </c>
      <c r="CS562" s="54">
        <v>644</v>
      </c>
    </row>
    <row r="563" spans="93:97" ht="13.5" x14ac:dyDescent="0.15">
      <c r="CO563" s="54">
        <v>18</v>
      </c>
      <c r="CP563" s="54" t="s">
        <v>126</v>
      </c>
      <c r="CQ563" s="54" t="s">
        <v>815</v>
      </c>
      <c r="CR563" s="54" t="s">
        <v>846</v>
      </c>
      <c r="CS563" s="54">
        <v>645</v>
      </c>
    </row>
    <row r="564" spans="93:97" ht="13.5" x14ac:dyDescent="0.15">
      <c r="CO564" s="54">
        <v>18</v>
      </c>
      <c r="CP564" s="54" t="s">
        <v>126</v>
      </c>
      <c r="CQ564" s="54" t="s">
        <v>815</v>
      </c>
      <c r="CR564" s="54" t="s">
        <v>847</v>
      </c>
      <c r="CS564" s="54">
        <v>646</v>
      </c>
    </row>
    <row r="565" spans="93:97" ht="13.5" x14ac:dyDescent="0.15">
      <c r="CO565" s="54">
        <v>18</v>
      </c>
      <c r="CP565" s="54" t="s">
        <v>126</v>
      </c>
      <c r="CQ565" s="54" t="s">
        <v>815</v>
      </c>
      <c r="CR565" s="54" t="s">
        <v>848</v>
      </c>
      <c r="CS565" s="54">
        <v>647</v>
      </c>
    </row>
    <row r="566" spans="93:97" ht="13.5" x14ac:dyDescent="0.15">
      <c r="CO566" s="54">
        <v>18</v>
      </c>
      <c r="CP566" s="54" t="s">
        <v>126</v>
      </c>
      <c r="CQ566" s="54" t="s">
        <v>815</v>
      </c>
      <c r="CR566" s="54" t="s">
        <v>849</v>
      </c>
      <c r="CS566" s="54">
        <v>648</v>
      </c>
    </row>
    <row r="567" spans="93:97" ht="13.5" x14ac:dyDescent="0.15">
      <c r="CO567" s="54">
        <v>18</v>
      </c>
      <c r="CP567" s="54" t="s">
        <v>126</v>
      </c>
      <c r="CQ567" s="54" t="s">
        <v>815</v>
      </c>
      <c r="CR567" s="54" t="s">
        <v>850</v>
      </c>
      <c r="CS567" s="54">
        <v>649</v>
      </c>
    </row>
    <row r="568" spans="93:97" ht="13.5" x14ac:dyDescent="0.15">
      <c r="CO568" s="54">
        <v>18</v>
      </c>
      <c r="CP568" s="54" t="s">
        <v>126</v>
      </c>
      <c r="CQ568" s="54" t="s">
        <v>815</v>
      </c>
      <c r="CR568" s="54" t="s">
        <v>851</v>
      </c>
      <c r="CS568" s="54">
        <v>650</v>
      </c>
    </row>
    <row r="569" spans="93:97" ht="13.5" x14ac:dyDescent="0.15">
      <c r="CO569" s="54">
        <v>18</v>
      </c>
      <c r="CP569" s="54" t="s">
        <v>126</v>
      </c>
      <c r="CQ569" s="54" t="s">
        <v>815</v>
      </c>
      <c r="CR569" s="54" t="s">
        <v>852</v>
      </c>
      <c r="CS569" s="54">
        <v>651</v>
      </c>
    </row>
    <row r="570" spans="93:97" ht="13.5" x14ac:dyDescent="0.15">
      <c r="CO570" s="54">
        <v>18</v>
      </c>
      <c r="CP570" s="54" t="s">
        <v>126</v>
      </c>
      <c r="CQ570" s="54" t="s">
        <v>815</v>
      </c>
      <c r="CR570" s="54" t="s">
        <v>853</v>
      </c>
      <c r="CS570" s="54">
        <v>652</v>
      </c>
    </row>
    <row r="571" spans="93:97" ht="13.5" x14ac:dyDescent="0.15">
      <c r="CO571" s="54">
        <v>18</v>
      </c>
      <c r="CP571" s="54" t="s">
        <v>126</v>
      </c>
      <c r="CQ571" s="54" t="s">
        <v>815</v>
      </c>
      <c r="CR571" s="54" t="s">
        <v>854</v>
      </c>
      <c r="CS571" s="54">
        <v>653</v>
      </c>
    </row>
    <row r="572" spans="93:97" ht="13.5" x14ac:dyDescent="0.15">
      <c r="CO572" s="54">
        <v>18</v>
      </c>
      <c r="CP572" s="54" t="s">
        <v>126</v>
      </c>
      <c r="CQ572" s="54" t="s">
        <v>815</v>
      </c>
      <c r="CR572" s="54" t="s">
        <v>855</v>
      </c>
      <c r="CS572" s="54">
        <v>654</v>
      </c>
    </row>
    <row r="573" spans="93:97" ht="13.5" x14ac:dyDescent="0.15">
      <c r="CO573" s="54">
        <v>18</v>
      </c>
      <c r="CP573" s="54" t="s">
        <v>126</v>
      </c>
      <c r="CQ573" s="54" t="s">
        <v>815</v>
      </c>
      <c r="CR573" s="54" t="s">
        <v>856</v>
      </c>
      <c r="CS573" s="54">
        <v>655</v>
      </c>
    </row>
    <row r="574" spans="93:97" ht="13.5" x14ac:dyDescent="0.15">
      <c r="CO574" s="54">
        <v>18</v>
      </c>
      <c r="CP574" s="54" t="s">
        <v>126</v>
      </c>
      <c r="CQ574" s="54" t="s">
        <v>815</v>
      </c>
      <c r="CR574" s="54" t="s">
        <v>857</v>
      </c>
      <c r="CS574" s="54">
        <v>656</v>
      </c>
    </row>
    <row r="575" spans="93:97" ht="13.5" x14ac:dyDescent="0.15">
      <c r="CO575" s="54">
        <v>18</v>
      </c>
      <c r="CP575" s="54" t="s">
        <v>126</v>
      </c>
      <c r="CQ575" s="54" t="s">
        <v>815</v>
      </c>
      <c r="CR575" s="54" t="s">
        <v>858</v>
      </c>
      <c r="CS575" s="54">
        <v>657</v>
      </c>
    </row>
    <row r="576" spans="93:97" ht="13.5" x14ac:dyDescent="0.15">
      <c r="CO576" s="54">
        <v>18</v>
      </c>
      <c r="CP576" s="54" t="s">
        <v>126</v>
      </c>
      <c r="CQ576" s="54" t="s">
        <v>815</v>
      </c>
      <c r="CR576" s="54" t="s">
        <v>859</v>
      </c>
      <c r="CS576" s="54">
        <v>658</v>
      </c>
    </row>
    <row r="577" spans="93:97" ht="13.5" x14ac:dyDescent="0.15">
      <c r="CO577" s="54">
        <v>18</v>
      </c>
      <c r="CP577" s="54" t="s">
        <v>126</v>
      </c>
      <c r="CQ577" s="54" t="s">
        <v>815</v>
      </c>
      <c r="CR577" s="54" t="s">
        <v>860</v>
      </c>
      <c r="CS577" s="54">
        <v>659</v>
      </c>
    </row>
    <row r="578" spans="93:97" ht="13.5" x14ac:dyDescent="0.15">
      <c r="CO578" s="54">
        <v>18</v>
      </c>
      <c r="CP578" s="54" t="s">
        <v>126</v>
      </c>
      <c r="CQ578" s="54" t="s">
        <v>815</v>
      </c>
      <c r="CR578" s="54" t="s">
        <v>861</v>
      </c>
      <c r="CS578" s="54">
        <v>660</v>
      </c>
    </row>
    <row r="579" spans="93:97" ht="13.5" x14ac:dyDescent="0.15">
      <c r="CO579" s="54">
        <v>18</v>
      </c>
      <c r="CP579" s="54" t="s">
        <v>126</v>
      </c>
      <c r="CQ579" s="54" t="s">
        <v>815</v>
      </c>
      <c r="CR579" s="54" t="s">
        <v>862</v>
      </c>
      <c r="CS579" s="54">
        <v>661</v>
      </c>
    </row>
    <row r="580" spans="93:97" ht="13.5" x14ac:dyDescent="0.15">
      <c r="CO580" s="54">
        <v>18</v>
      </c>
      <c r="CP580" s="54" t="s">
        <v>126</v>
      </c>
      <c r="CQ580" s="54" t="s">
        <v>815</v>
      </c>
      <c r="CR580" s="54" t="s">
        <v>863</v>
      </c>
      <c r="CS580" s="54">
        <v>662</v>
      </c>
    </row>
    <row r="581" spans="93:97" ht="13.5" x14ac:dyDescent="0.15">
      <c r="CO581" s="54">
        <v>18</v>
      </c>
      <c r="CP581" s="54" t="s">
        <v>126</v>
      </c>
      <c r="CQ581" s="54" t="s">
        <v>815</v>
      </c>
      <c r="CR581" s="54" t="s">
        <v>864</v>
      </c>
      <c r="CS581" s="54">
        <v>663</v>
      </c>
    </row>
    <row r="582" spans="93:97" ht="13.5" x14ac:dyDescent="0.15">
      <c r="CO582" s="54">
        <v>18</v>
      </c>
      <c r="CP582" s="54" t="s">
        <v>126</v>
      </c>
      <c r="CQ582" s="54" t="s">
        <v>815</v>
      </c>
      <c r="CR582" s="54" t="s">
        <v>865</v>
      </c>
      <c r="CS582" s="54">
        <v>664</v>
      </c>
    </row>
    <row r="583" spans="93:97" ht="13.5" x14ac:dyDescent="0.15">
      <c r="CO583" s="54">
        <v>18</v>
      </c>
      <c r="CP583" s="54" t="s">
        <v>126</v>
      </c>
      <c r="CQ583" s="54" t="s">
        <v>815</v>
      </c>
      <c r="CR583" s="54" t="s">
        <v>866</v>
      </c>
      <c r="CS583" s="54">
        <v>665</v>
      </c>
    </row>
    <row r="584" spans="93:97" ht="13.5" x14ac:dyDescent="0.15">
      <c r="CO584" s="54">
        <v>18</v>
      </c>
      <c r="CP584" s="54" t="s">
        <v>126</v>
      </c>
      <c r="CQ584" s="54" t="s">
        <v>815</v>
      </c>
      <c r="CR584" s="54" t="s">
        <v>867</v>
      </c>
      <c r="CS584" s="54">
        <v>666</v>
      </c>
    </row>
    <row r="585" spans="93:97" ht="13.5" x14ac:dyDescent="0.15">
      <c r="CO585" s="54">
        <v>18</v>
      </c>
      <c r="CP585" s="54" t="s">
        <v>126</v>
      </c>
      <c r="CQ585" s="54" t="s">
        <v>815</v>
      </c>
      <c r="CR585" s="54" t="s">
        <v>868</v>
      </c>
      <c r="CS585" s="54">
        <v>667</v>
      </c>
    </row>
    <row r="586" spans="93:97" ht="13.5" x14ac:dyDescent="0.15">
      <c r="CO586" s="54">
        <v>18</v>
      </c>
      <c r="CP586" s="54" t="s">
        <v>126</v>
      </c>
      <c r="CQ586" s="54" t="s">
        <v>815</v>
      </c>
      <c r="CR586" s="54" t="s">
        <v>869</v>
      </c>
      <c r="CS586" s="54">
        <v>668</v>
      </c>
    </row>
    <row r="587" spans="93:97" ht="13.5" x14ac:dyDescent="0.15">
      <c r="CO587" s="54">
        <v>18</v>
      </c>
      <c r="CP587" s="54" t="s">
        <v>126</v>
      </c>
      <c r="CQ587" s="54" t="s">
        <v>815</v>
      </c>
      <c r="CR587" s="54" t="s">
        <v>870</v>
      </c>
      <c r="CS587" s="54">
        <v>669</v>
      </c>
    </row>
    <row r="588" spans="93:97" ht="13.5" x14ac:dyDescent="0.15">
      <c r="CO588" s="54">
        <v>18</v>
      </c>
      <c r="CP588" s="54" t="s">
        <v>126</v>
      </c>
      <c r="CQ588" s="54" t="s">
        <v>815</v>
      </c>
      <c r="CR588" s="54" t="s">
        <v>1117</v>
      </c>
      <c r="CS588" s="54">
        <v>670</v>
      </c>
    </row>
    <row r="589" spans="93:97" ht="13.5" x14ac:dyDescent="0.15">
      <c r="CO589" s="54"/>
      <c r="CP589" s="54"/>
      <c r="CQ589" s="54"/>
      <c r="CR589" s="54"/>
      <c r="CS589" s="54"/>
    </row>
    <row r="590" spans="93:97" ht="13.5" x14ac:dyDescent="0.15">
      <c r="CO590" s="54"/>
      <c r="CP590" s="54"/>
      <c r="CQ590" s="54"/>
      <c r="CR590" s="54"/>
      <c r="CS590" s="54"/>
    </row>
    <row r="591" spans="93:97" ht="13.5" x14ac:dyDescent="0.15">
      <c r="CO591" s="54">
        <v>19</v>
      </c>
      <c r="CP591" s="54" t="s">
        <v>871</v>
      </c>
      <c r="CQ591" s="54" t="s">
        <v>127</v>
      </c>
      <c r="CR591" s="54" t="s">
        <v>872</v>
      </c>
      <c r="CS591" s="54">
        <v>672</v>
      </c>
    </row>
    <row r="592" spans="93:97" ht="13.5" x14ac:dyDescent="0.15">
      <c r="CO592" s="54">
        <v>19</v>
      </c>
      <c r="CP592" s="54" t="s">
        <v>871</v>
      </c>
      <c r="CQ592" s="54" t="s">
        <v>127</v>
      </c>
      <c r="CR592" s="54" t="s">
        <v>873</v>
      </c>
      <c r="CS592" s="54">
        <v>673</v>
      </c>
    </row>
    <row r="593" spans="93:97" ht="13.5" x14ac:dyDescent="0.15">
      <c r="CO593" s="54">
        <v>19</v>
      </c>
      <c r="CP593" s="54" t="s">
        <v>871</v>
      </c>
      <c r="CQ593" s="54" t="s">
        <v>127</v>
      </c>
      <c r="CR593" s="54" t="s">
        <v>874</v>
      </c>
      <c r="CS593" s="54">
        <v>674</v>
      </c>
    </row>
    <row r="594" spans="93:97" ht="13.5" x14ac:dyDescent="0.15">
      <c r="CO594" s="54">
        <v>19</v>
      </c>
      <c r="CP594" s="54" t="s">
        <v>871</v>
      </c>
      <c r="CQ594" s="54" t="s">
        <v>127</v>
      </c>
      <c r="CR594" s="54" t="s">
        <v>875</v>
      </c>
      <c r="CS594" s="54">
        <v>675</v>
      </c>
    </row>
    <row r="595" spans="93:97" ht="13.5" x14ac:dyDescent="0.15">
      <c r="CO595" s="54">
        <v>19</v>
      </c>
      <c r="CP595" s="54" t="s">
        <v>871</v>
      </c>
      <c r="CQ595" s="54" t="s">
        <v>127</v>
      </c>
      <c r="CR595" s="54" t="s">
        <v>876</v>
      </c>
      <c r="CS595" s="54">
        <v>676</v>
      </c>
    </row>
    <row r="596" spans="93:97" ht="13.5" x14ac:dyDescent="0.15">
      <c r="CO596" s="54">
        <v>19</v>
      </c>
      <c r="CP596" s="54" t="s">
        <v>871</v>
      </c>
      <c r="CQ596" s="54" t="s">
        <v>127</v>
      </c>
      <c r="CR596" s="54" t="s">
        <v>877</v>
      </c>
      <c r="CS596" s="54">
        <v>677</v>
      </c>
    </row>
    <row r="597" spans="93:97" ht="13.5" x14ac:dyDescent="0.15">
      <c r="CO597" s="54">
        <v>19</v>
      </c>
      <c r="CP597" s="54" t="s">
        <v>871</v>
      </c>
      <c r="CQ597" s="54" t="s">
        <v>127</v>
      </c>
      <c r="CR597" s="54" t="s">
        <v>878</v>
      </c>
      <c r="CS597" s="54">
        <v>678</v>
      </c>
    </row>
    <row r="598" spans="93:97" ht="13.5" x14ac:dyDescent="0.15">
      <c r="CO598" s="54">
        <v>19</v>
      </c>
      <c r="CP598" s="54" t="s">
        <v>871</v>
      </c>
      <c r="CQ598" s="54" t="s">
        <v>127</v>
      </c>
      <c r="CR598" s="54" t="s">
        <v>879</v>
      </c>
      <c r="CS598" s="54">
        <v>679</v>
      </c>
    </row>
    <row r="599" spans="93:97" ht="13.5" x14ac:dyDescent="0.15">
      <c r="CO599" s="54">
        <v>19</v>
      </c>
      <c r="CP599" s="54" t="s">
        <v>871</v>
      </c>
      <c r="CQ599" s="54" t="s">
        <v>127</v>
      </c>
      <c r="CR599" s="54" t="s">
        <v>880</v>
      </c>
      <c r="CS599" s="54">
        <v>680</v>
      </c>
    </row>
    <row r="600" spans="93:97" ht="13.5" x14ac:dyDescent="0.15">
      <c r="CO600" s="54">
        <v>19</v>
      </c>
      <c r="CP600" s="54" t="s">
        <v>871</v>
      </c>
      <c r="CQ600" s="54" t="s">
        <v>127</v>
      </c>
      <c r="CR600" s="54" t="s">
        <v>881</v>
      </c>
      <c r="CS600" s="54">
        <v>681</v>
      </c>
    </row>
    <row r="601" spans="93:97" ht="13.5" x14ac:dyDescent="0.15">
      <c r="CO601" s="54">
        <v>19</v>
      </c>
      <c r="CP601" s="54" t="s">
        <v>871</v>
      </c>
      <c r="CQ601" s="54" t="s">
        <v>127</v>
      </c>
      <c r="CR601" s="54" t="s">
        <v>882</v>
      </c>
      <c r="CS601" s="54">
        <v>682</v>
      </c>
    </row>
    <row r="602" spans="93:97" ht="13.5" x14ac:dyDescent="0.15">
      <c r="CO602" s="54">
        <v>19</v>
      </c>
      <c r="CP602" s="54" t="s">
        <v>871</v>
      </c>
      <c r="CQ602" s="54" t="s">
        <v>127</v>
      </c>
      <c r="CR602" s="54" t="s">
        <v>883</v>
      </c>
      <c r="CS602" s="54">
        <v>683</v>
      </c>
    </row>
    <row r="603" spans="93:97" ht="13.5" x14ac:dyDescent="0.15">
      <c r="CO603" s="54">
        <v>19</v>
      </c>
      <c r="CP603" s="54" t="s">
        <v>871</v>
      </c>
      <c r="CQ603" s="54" t="s">
        <v>127</v>
      </c>
      <c r="CR603" s="54" t="s">
        <v>884</v>
      </c>
      <c r="CS603" s="54">
        <v>684</v>
      </c>
    </row>
    <row r="604" spans="93:97" ht="13.5" x14ac:dyDescent="0.15">
      <c r="CO604" s="54">
        <v>19</v>
      </c>
      <c r="CP604" s="54" t="s">
        <v>871</v>
      </c>
      <c r="CQ604" s="54" t="s">
        <v>127</v>
      </c>
      <c r="CR604" s="54" t="s">
        <v>885</v>
      </c>
      <c r="CS604" s="54">
        <v>685</v>
      </c>
    </row>
    <row r="605" spans="93:97" ht="13.5" x14ac:dyDescent="0.15">
      <c r="CO605" s="54">
        <v>19</v>
      </c>
      <c r="CP605" s="54" t="s">
        <v>871</v>
      </c>
      <c r="CQ605" s="54" t="s">
        <v>127</v>
      </c>
      <c r="CR605" s="54" t="s">
        <v>886</v>
      </c>
      <c r="CS605" s="54">
        <v>686</v>
      </c>
    </row>
    <row r="606" spans="93:97" ht="13.5" x14ac:dyDescent="0.15">
      <c r="CO606" s="54">
        <v>19</v>
      </c>
      <c r="CP606" s="54" t="s">
        <v>871</v>
      </c>
      <c r="CQ606" s="54" t="s">
        <v>127</v>
      </c>
      <c r="CR606" s="54" t="s">
        <v>887</v>
      </c>
      <c r="CS606" s="54">
        <v>687</v>
      </c>
    </row>
    <row r="607" spans="93:97" ht="13.5" x14ac:dyDescent="0.15">
      <c r="CO607" s="54">
        <v>19</v>
      </c>
      <c r="CP607" s="54" t="s">
        <v>871</v>
      </c>
      <c r="CQ607" s="54" t="s">
        <v>127</v>
      </c>
      <c r="CR607" s="54" t="s">
        <v>888</v>
      </c>
      <c r="CS607" s="54">
        <v>688</v>
      </c>
    </row>
    <row r="608" spans="93:97" ht="13.5" x14ac:dyDescent="0.15">
      <c r="CO608" s="54">
        <v>19</v>
      </c>
      <c r="CP608" s="54" t="s">
        <v>871</v>
      </c>
      <c r="CQ608" s="54" t="s">
        <v>127</v>
      </c>
      <c r="CR608" s="54" t="s">
        <v>889</v>
      </c>
      <c r="CS608" s="54">
        <v>689</v>
      </c>
    </row>
    <row r="609" spans="93:97" ht="13.5" x14ac:dyDescent="0.15">
      <c r="CO609" s="54">
        <v>19</v>
      </c>
      <c r="CP609" s="54" t="s">
        <v>871</v>
      </c>
      <c r="CQ609" s="54" t="s">
        <v>127</v>
      </c>
      <c r="CR609" s="54" t="s">
        <v>890</v>
      </c>
      <c r="CS609" s="54">
        <v>690</v>
      </c>
    </row>
    <row r="610" spans="93:97" ht="13.5" x14ac:dyDescent="0.15">
      <c r="CO610" s="54">
        <v>19</v>
      </c>
      <c r="CP610" s="54" t="s">
        <v>871</v>
      </c>
      <c r="CQ610" s="54" t="s">
        <v>127</v>
      </c>
      <c r="CR610" s="54" t="s">
        <v>891</v>
      </c>
      <c r="CS610" s="54">
        <v>691</v>
      </c>
    </row>
    <row r="611" spans="93:97" ht="13.5" x14ac:dyDescent="0.15">
      <c r="CO611" s="54">
        <v>19</v>
      </c>
      <c r="CP611" s="54" t="s">
        <v>871</v>
      </c>
      <c r="CQ611" s="54" t="s">
        <v>127</v>
      </c>
      <c r="CR611" s="54" t="s">
        <v>892</v>
      </c>
      <c r="CS611" s="54">
        <v>692</v>
      </c>
    </row>
    <row r="612" spans="93:97" ht="13.5" x14ac:dyDescent="0.15">
      <c r="CO612" s="54">
        <v>19</v>
      </c>
      <c r="CP612" s="54" t="s">
        <v>871</v>
      </c>
      <c r="CQ612" s="54" t="s">
        <v>127</v>
      </c>
      <c r="CR612" s="54" t="s">
        <v>893</v>
      </c>
      <c r="CS612" s="54">
        <v>693</v>
      </c>
    </row>
    <row r="613" spans="93:97" ht="13.5" x14ac:dyDescent="0.15">
      <c r="CO613" s="54">
        <v>19</v>
      </c>
      <c r="CP613" s="54" t="s">
        <v>871</v>
      </c>
      <c r="CQ613" s="54" t="s">
        <v>127</v>
      </c>
      <c r="CR613" s="54" t="s">
        <v>894</v>
      </c>
      <c r="CS613" s="54">
        <v>694</v>
      </c>
    </row>
    <row r="614" spans="93:97" ht="13.5" x14ac:dyDescent="0.15">
      <c r="CO614" s="54">
        <v>19</v>
      </c>
      <c r="CP614" s="54" t="s">
        <v>871</v>
      </c>
      <c r="CQ614" s="54" t="s">
        <v>127</v>
      </c>
      <c r="CR614" s="54" t="s">
        <v>895</v>
      </c>
      <c r="CS614" s="54">
        <v>695</v>
      </c>
    </row>
    <row r="615" spans="93:97" ht="13.5" x14ac:dyDescent="0.15">
      <c r="CO615" s="54">
        <v>19</v>
      </c>
      <c r="CP615" s="54" t="s">
        <v>871</v>
      </c>
      <c r="CQ615" s="54" t="s">
        <v>127</v>
      </c>
      <c r="CR615" s="54" t="s">
        <v>896</v>
      </c>
      <c r="CS615" s="54">
        <v>696</v>
      </c>
    </row>
    <row r="616" spans="93:97" ht="13.5" x14ac:dyDescent="0.15">
      <c r="CO616" s="54">
        <v>19</v>
      </c>
      <c r="CP616" s="54" t="s">
        <v>871</v>
      </c>
      <c r="CQ616" s="54" t="s">
        <v>127</v>
      </c>
      <c r="CR616" s="54" t="s">
        <v>897</v>
      </c>
      <c r="CS616" s="54">
        <v>697</v>
      </c>
    </row>
    <row r="617" spans="93:97" ht="13.5" x14ac:dyDescent="0.15">
      <c r="CO617" s="54">
        <v>19</v>
      </c>
      <c r="CP617" s="54" t="s">
        <v>871</v>
      </c>
      <c r="CQ617" s="54" t="s">
        <v>127</v>
      </c>
      <c r="CR617" s="54" t="s">
        <v>898</v>
      </c>
      <c r="CS617" s="54">
        <v>698</v>
      </c>
    </row>
    <row r="618" spans="93:97" ht="13.5" x14ac:dyDescent="0.15">
      <c r="CO618" s="54">
        <v>19</v>
      </c>
      <c r="CP618" s="54" t="s">
        <v>871</v>
      </c>
      <c r="CQ618" s="54" t="s">
        <v>127</v>
      </c>
      <c r="CR618" s="54" t="s">
        <v>899</v>
      </c>
      <c r="CS618" s="54">
        <v>699</v>
      </c>
    </row>
    <row r="619" spans="93:97" ht="13.5" x14ac:dyDescent="0.15">
      <c r="CO619" s="54">
        <v>19</v>
      </c>
      <c r="CP619" s="54" t="s">
        <v>871</v>
      </c>
      <c r="CQ619" s="54" t="s">
        <v>127</v>
      </c>
      <c r="CR619" s="54" t="s">
        <v>900</v>
      </c>
      <c r="CS619" s="54">
        <v>700</v>
      </c>
    </row>
    <row r="620" spans="93:97" ht="13.5" x14ac:dyDescent="0.15">
      <c r="CO620" s="54">
        <v>19</v>
      </c>
      <c r="CP620" s="54" t="s">
        <v>871</v>
      </c>
      <c r="CQ620" s="54" t="s">
        <v>127</v>
      </c>
      <c r="CR620" s="54" t="s">
        <v>901</v>
      </c>
      <c r="CS620" s="54">
        <v>701</v>
      </c>
    </row>
    <row r="621" spans="93:97" ht="13.5" x14ac:dyDescent="0.15">
      <c r="CO621" s="54">
        <v>19</v>
      </c>
      <c r="CP621" s="54" t="s">
        <v>871</v>
      </c>
      <c r="CQ621" s="54" t="s">
        <v>127</v>
      </c>
      <c r="CR621" s="54" t="s">
        <v>902</v>
      </c>
      <c r="CS621" s="54">
        <v>702</v>
      </c>
    </row>
    <row r="622" spans="93:97" ht="13.5" x14ac:dyDescent="0.15">
      <c r="CO622" s="54">
        <v>19</v>
      </c>
      <c r="CP622" s="54" t="s">
        <v>871</v>
      </c>
      <c r="CQ622" s="54" t="s">
        <v>127</v>
      </c>
      <c r="CR622" s="54" t="s">
        <v>903</v>
      </c>
      <c r="CS622" s="54">
        <v>703</v>
      </c>
    </row>
    <row r="623" spans="93:97" ht="13.5" x14ac:dyDescent="0.15">
      <c r="CO623" s="54">
        <v>19</v>
      </c>
      <c r="CP623" s="54" t="s">
        <v>871</v>
      </c>
      <c r="CQ623" s="54" t="s">
        <v>127</v>
      </c>
      <c r="CR623" s="54" t="s">
        <v>904</v>
      </c>
      <c r="CS623" s="54">
        <v>704</v>
      </c>
    </row>
    <row r="624" spans="93:97" ht="13.5" x14ac:dyDescent="0.15">
      <c r="CO624" s="54">
        <v>19</v>
      </c>
      <c r="CP624" s="54" t="s">
        <v>871</v>
      </c>
      <c r="CQ624" s="54" t="s">
        <v>127</v>
      </c>
      <c r="CR624" s="54" t="s">
        <v>905</v>
      </c>
      <c r="CS624" s="54">
        <v>705</v>
      </c>
    </row>
    <row r="625" spans="93:97" ht="13.5" x14ac:dyDescent="0.15">
      <c r="CO625" s="54">
        <v>19</v>
      </c>
      <c r="CP625" s="54" t="s">
        <v>871</v>
      </c>
      <c r="CQ625" s="54" t="s">
        <v>127</v>
      </c>
      <c r="CR625" s="54" t="s">
        <v>906</v>
      </c>
      <c r="CS625" s="54">
        <v>706</v>
      </c>
    </row>
    <row r="626" spans="93:97" ht="13.5" x14ac:dyDescent="0.15">
      <c r="CO626" s="54">
        <v>19</v>
      </c>
      <c r="CP626" s="54" t="s">
        <v>871</v>
      </c>
      <c r="CQ626" s="54" t="s">
        <v>127</v>
      </c>
      <c r="CR626" s="54" t="s">
        <v>907</v>
      </c>
      <c r="CS626" s="54">
        <v>707</v>
      </c>
    </row>
    <row r="627" spans="93:97" ht="13.5" x14ac:dyDescent="0.15">
      <c r="CO627" s="54">
        <v>19</v>
      </c>
      <c r="CP627" s="54" t="s">
        <v>871</v>
      </c>
      <c r="CQ627" s="54" t="s">
        <v>127</v>
      </c>
      <c r="CR627" s="54" t="s">
        <v>908</v>
      </c>
      <c r="CS627" s="54">
        <v>708</v>
      </c>
    </row>
    <row r="628" spans="93:97" ht="13.5" x14ac:dyDescent="0.15">
      <c r="CO628" s="54">
        <v>19</v>
      </c>
      <c r="CP628" s="54" t="s">
        <v>871</v>
      </c>
      <c r="CQ628" s="54" t="s">
        <v>127</v>
      </c>
      <c r="CR628" s="54" t="s">
        <v>909</v>
      </c>
      <c r="CS628" s="54">
        <v>709</v>
      </c>
    </row>
    <row r="629" spans="93:97" ht="13.5" x14ac:dyDescent="0.15">
      <c r="CO629" s="54">
        <v>19</v>
      </c>
      <c r="CP629" s="54" t="s">
        <v>871</v>
      </c>
      <c r="CQ629" s="54" t="s">
        <v>127</v>
      </c>
      <c r="CR629" s="54" t="s">
        <v>910</v>
      </c>
      <c r="CS629" s="54">
        <v>710</v>
      </c>
    </row>
    <row r="630" spans="93:97" ht="13.5" x14ac:dyDescent="0.15">
      <c r="CO630" s="54">
        <v>19</v>
      </c>
      <c r="CP630" s="54" t="s">
        <v>871</v>
      </c>
      <c r="CQ630" s="54" t="s">
        <v>127</v>
      </c>
      <c r="CR630" s="54" t="s">
        <v>911</v>
      </c>
      <c r="CS630" s="54">
        <v>711</v>
      </c>
    </row>
    <row r="631" spans="93:97" ht="13.5" x14ac:dyDescent="0.15">
      <c r="CO631" s="54">
        <v>19</v>
      </c>
      <c r="CP631" s="54" t="s">
        <v>871</v>
      </c>
      <c r="CQ631" s="54" t="s">
        <v>127</v>
      </c>
      <c r="CR631" s="54" t="s">
        <v>912</v>
      </c>
      <c r="CS631" s="54">
        <v>712</v>
      </c>
    </row>
    <row r="632" spans="93:97" ht="13.5" x14ac:dyDescent="0.15">
      <c r="CO632" s="54">
        <v>19</v>
      </c>
      <c r="CP632" s="54" t="s">
        <v>871</v>
      </c>
      <c r="CQ632" s="54" t="s">
        <v>127</v>
      </c>
      <c r="CR632" s="54" t="s">
        <v>913</v>
      </c>
      <c r="CS632" s="54">
        <v>713</v>
      </c>
    </row>
    <row r="633" spans="93:97" ht="13.5" x14ac:dyDescent="0.15">
      <c r="CO633" s="54">
        <v>19</v>
      </c>
      <c r="CP633" s="54" t="s">
        <v>871</v>
      </c>
      <c r="CQ633" s="54" t="s">
        <v>127</v>
      </c>
      <c r="CR633" s="54" t="s">
        <v>914</v>
      </c>
      <c r="CS633" s="54">
        <v>714</v>
      </c>
    </row>
    <row r="634" spans="93:97" ht="13.5" x14ac:dyDescent="0.15">
      <c r="CO634" s="54">
        <v>19</v>
      </c>
      <c r="CP634" s="54" t="s">
        <v>871</v>
      </c>
      <c r="CQ634" s="54" t="s">
        <v>127</v>
      </c>
      <c r="CR634" s="54" t="s">
        <v>915</v>
      </c>
      <c r="CS634" s="54">
        <v>715</v>
      </c>
    </row>
    <row r="635" spans="93:97" ht="13.5" x14ac:dyDescent="0.15">
      <c r="CO635" s="54">
        <v>19</v>
      </c>
      <c r="CP635" s="54" t="s">
        <v>871</v>
      </c>
      <c r="CQ635" s="54" t="s">
        <v>127</v>
      </c>
      <c r="CR635" s="54" t="s">
        <v>916</v>
      </c>
      <c r="CS635" s="54">
        <v>716</v>
      </c>
    </row>
    <row r="636" spans="93:97" ht="13.5" x14ac:dyDescent="0.15">
      <c r="CO636" s="54">
        <v>19</v>
      </c>
      <c r="CP636" s="54" t="s">
        <v>871</v>
      </c>
      <c r="CQ636" s="54" t="s">
        <v>127</v>
      </c>
      <c r="CR636" s="54" t="s">
        <v>917</v>
      </c>
      <c r="CS636" s="54">
        <v>717</v>
      </c>
    </row>
    <row r="637" spans="93:97" ht="13.5" x14ac:dyDescent="0.15">
      <c r="CO637" s="54">
        <v>19</v>
      </c>
      <c r="CP637" s="54" t="s">
        <v>871</v>
      </c>
      <c r="CQ637" s="54" t="s">
        <v>127</v>
      </c>
      <c r="CR637" s="54" t="s">
        <v>918</v>
      </c>
      <c r="CS637" s="54">
        <v>718</v>
      </c>
    </row>
    <row r="638" spans="93:97" ht="13.5" x14ac:dyDescent="0.15">
      <c r="CO638" s="54">
        <v>19</v>
      </c>
      <c r="CP638" s="54" t="s">
        <v>871</v>
      </c>
      <c r="CQ638" s="54" t="s">
        <v>127</v>
      </c>
      <c r="CR638" s="54" t="s">
        <v>1118</v>
      </c>
      <c r="CS638" s="54">
        <v>719</v>
      </c>
    </row>
    <row r="639" spans="93:97" ht="13.5" x14ac:dyDescent="0.15">
      <c r="CO639" s="54"/>
      <c r="CP639" s="54"/>
      <c r="CQ639" s="54"/>
      <c r="CR639" s="54"/>
      <c r="CS639" s="54"/>
    </row>
    <row r="640" spans="93:97" ht="13.5" x14ac:dyDescent="0.15">
      <c r="CO640" s="54"/>
      <c r="CP640" s="54"/>
      <c r="CQ640" s="54"/>
      <c r="CR640" s="54"/>
      <c r="CS640" s="54"/>
    </row>
    <row r="641" spans="93:97" ht="13.5" x14ac:dyDescent="0.15">
      <c r="CO641" s="54">
        <v>20</v>
      </c>
      <c r="CP641" s="54" t="s">
        <v>871</v>
      </c>
      <c r="CQ641" s="54" t="s">
        <v>919</v>
      </c>
      <c r="CR641" s="54" t="s">
        <v>920</v>
      </c>
      <c r="CS641" s="54">
        <v>721</v>
      </c>
    </row>
    <row r="642" spans="93:97" ht="13.5" x14ac:dyDescent="0.15">
      <c r="CO642" s="54">
        <v>20</v>
      </c>
      <c r="CP642" s="54" t="s">
        <v>871</v>
      </c>
      <c r="CQ642" s="54" t="s">
        <v>919</v>
      </c>
      <c r="CR642" s="54" t="s">
        <v>921</v>
      </c>
      <c r="CS642" s="54">
        <v>722</v>
      </c>
    </row>
    <row r="643" spans="93:97" ht="13.5" x14ac:dyDescent="0.15">
      <c r="CO643" s="54">
        <v>20</v>
      </c>
      <c r="CP643" s="54" t="s">
        <v>871</v>
      </c>
      <c r="CQ643" s="54" t="s">
        <v>919</v>
      </c>
      <c r="CR643" s="54" t="s">
        <v>922</v>
      </c>
      <c r="CS643" s="54">
        <v>723</v>
      </c>
    </row>
    <row r="644" spans="93:97" ht="13.5" x14ac:dyDescent="0.15">
      <c r="CO644" s="54">
        <v>20</v>
      </c>
      <c r="CP644" s="54" t="s">
        <v>871</v>
      </c>
      <c r="CQ644" s="54" t="s">
        <v>919</v>
      </c>
      <c r="CR644" s="54" t="s">
        <v>923</v>
      </c>
      <c r="CS644" s="54">
        <v>724</v>
      </c>
    </row>
    <row r="645" spans="93:97" ht="13.5" x14ac:dyDescent="0.15">
      <c r="CO645" s="54">
        <v>20</v>
      </c>
      <c r="CP645" s="54" t="s">
        <v>871</v>
      </c>
      <c r="CQ645" s="54" t="s">
        <v>919</v>
      </c>
      <c r="CR645" s="54" t="s">
        <v>924</v>
      </c>
      <c r="CS645" s="54">
        <v>725</v>
      </c>
    </row>
    <row r="646" spans="93:97" ht="13.5" x14ac:dyDescent="0.15">
      <c r="CO646" s="54">
        <v>20</v>
      </c>
      <c r="CP646" s="54" t="s">
        <v>871</v>
      </c>
      <c r="CQ646" s="54" t="s">
        <v>919</v>
      </c>
      <c r="CR646" s="54" t="s">
        <v>925</v>
      </c>
      <c r="CS646" s="54">
        <v>726</v>
      </c>
    </row>
    <row r="647" spans="93:97" ht="13.5" x14ac:dyDescent="0.15">
      <c r="CO647" s="54">
        <v>20</v>
      </c>
      <c r="CP647" s="54" t="s">
        <v>871</v>
      </c>
      <c r="CQ647" s="54" t="s">
        <v>919</v>
      </c>
      <c r="CR647" s="54" t="s">
        <v>926</v>
      </c>
      <c r="CS647" s="54">
        <v>727</v>
      </c>
    </row>
    <row r="648" spans="93:97" ht="13.5" x14ac:dyDescent="0.15">
      <c r="CO648" s="54">
        <v>20</v>
      </c>
      <c r="CP648" s="54" t="s">
        <v>871</v>
      </c>
      <c r="CQ648" s="54" t="s">
        <v>919</v>
      </c>
      <c r="CR648" s="54" t="s">
        <v>927</v>
      </c>
      <c r="CS648" s="54">
        <v>728</v>
      </c>
    </row>
    <row r="649" spans="93:97" ht="13.5" x14ac:dyDescent="0.15">
      <c r="CO649" s="54">
        <v>20</v>
      </c>
      <c r="CP649" s="54" t="s">
        <v>871</v>
      </c>
      <c r="CQ649" s="54" t="s">
        <v>919</v>
      </c>
      <c r="CR649" s="54" t="s">
        <v>928</v>
      </c>
      <c r="CS649" s="54">
        <v>729</v>
      </c>
    </row>
    <row r="650" spans="93:97" ht="13.5" x14ac:dyDescent="0.15">
      <c r="CO650" s="54">
        <v>20</v>
      </c>
      <c r="CP650" s="54" t="s">
        <v>871</v>
      </c>
      <c r="CQ650" s="54" t="s">
        <v>919</v>
      </c>
      <c r="CR650" s="54" t="s">
        <v>929</v>
      </c>
      <c r="CS650" s="54">
        <v>730</v>
      </c>
    </row>
    <row r="651" spans="93:97" ht="13.5" x14ac:dyDescent="0.15">
      <c r="CO651" s="54">
        <v>20</v>
      </c>
      <c r="CP651" s="54" t="s">
        <v>871</v>
      </c>
      <c r="CQ651" s="54" t="s">
        <v>919</v>
      </c>
      <c r="CR651" s="54" t="s">
        <v>930</v>
      </c>
      <c r="CS651" s="54">
        <v>731</v>
      </c>
    </row>
    <row r="652" spans="93:97" ht="13.5" x14ac:dyDescent="0.15">
      <c r="CO652" s="54">
        <v>20</v>
      </c>
      <c r="CP652" s="54" t="s">
        <v>871</v>
      </c>
      <c r="CQ652" s="54" t="s">
        <v>919</v>
      </c>
      <c r="CR652" s="54" t="s">
        <v>931</v>
      </c>
      <c r="CS652" s="54">
        <v>732</v>
      </c>
    </row>
    <row r="653" spans="93:97" ht="13.5" x14ac:dyDescent="0.15">
      <c r="CO653" s="54">
        <v>20</v>
      </c>
      <c r="CP653" s="54" t="s">
        <v>871</v>
      </c>
      <c r="CQ653" s="54" t="s">
        <v>919</v>
      </c>
      <c r="CR653" s="54" t="s">
        <v>932</v>
      </c>
      <c r="CS653" s="54">
        <v>733</v>
      </c>
    </row>
    <row r="654" spans="93:97" ht="13.5" x14ac:dyDescent="0.15">
      <c r="CO654" s="54">
        <v>20</v>
      </c>
      <c r="CP654" s="54" t="s">
        <v>871</v>
      </c>
      <c r="CQ654" s="54" t="s">
        <v>919</v>
      </c>
      <c r="CR654" s="54" t="s">
        <v>933</v>
      </c>
      <c r="CS654" s="54">
        <v>734</v>
      </c>
    </row>
    <row r="655" spans="93:97" ht="13.5" x14ac:dyDescent="0.15">
      <c r="CO655" s="54">
        <v>20</v>
      </c>
      <c r="CP655" s="54" t="s">
        <v>871</v>
      </c>
      <c r="CQ655" s="54" t="s">
        <v>919</v>
      </c>
      <c r="CR655" s="54" t="s">
        <v>934</v>
      </c>
      <c r="CS655" s="54">
        <v>735</v>
      </c>
    </row>
    <row r="656" spans="93:97" ht="13.5" x14ac:dyDescent="0.15">
      <c r="CO656" s="54">
        <v>20</v>
      </c>
      <c r="CP656" s="54" t="s">
        <v>871</v>
      </c>
      <c r="CQ656" s="54" t="s">
        <v>919</v>
      </c>
      <c r="CR656" s="54" t="s">
        <v>935</v>
      </c>
      <c r="CS656" s="54">
        <v>736</v>
      </c>
    </row>
    <row r="657" spans="93:97" ht="13.5" x14ac:dyDescent="0.15">
      <c r="CO657" s="54">
        <v>20</v>
      </c>
      <c r="CP657" s="54" t="s">
        <v>871</v>
      </c>
      <c r="CQ657" s="54" t="s">
        <v>919</v>
      </c>
      <c r="CR657" s="54" t="s">
        <v>936</v>
      </c>
      <c r="CS657" s="54">
        <v>737</v>
      </c>
    </row>
    <row r="658" spans="93:97" ht="13.5" x14ac:dyDescent="0.15">
      <c r="CO658" s="54">
        <v>20</v>
      </c>
      <c r="CP658" s="54" t="s">
        <v>871</v>
      </c>
      <c r="CQ658" s="54" t="s">
        <v>919</v>
      </c>
      <c r="CR658" s="54" t="s">
        <v>937</v>
      </c>
      <c r="CS658" s="54">
        <v>738</v>
      </c>
    </row>
    <row r="659" spans="93:97" ht="13.5" x14ac:dyDescent="0.15">
      <c r="CO659" s="54">
        <v>20</v>
      </c>
      <c r="CP659" s="54" t="s">
        <v>871</v>
      </c>
      <c r="CQ659" s="54" t="s">
        <v>919</v>
      </c>
      <c r="CR659" s="54" t="s">
        <v>938</v>
      </c>
      <c r="CS659" s="54">
        <v>739</v>
      </c>
    </row>
    <row r="660" spans="93:97" ht="13.5" x14ac:dyDescent="0.15">
      <c r="CO660" s="54">
        <v>20</v>
      </c>
      <c r="CP660" s="54" t="s">
        <v>871</v>
      </c>
      <c r="CQ660" s="54" t="s">
        <v>919</v>
      </c>
      <c r="CR660" s="54" t="s">
        <v>939</v>
      </c>
      <c r="CS660" s="54">
        <v>740</v>
      </c>
    </row>
    <row r="661" spans="93:97" ht="13.5" x14ac:dyDescent="0.15">
      <c r="CO661" s="54">
        <v>20</v>
      </c>
      <c r="CP661" s="54" t="s">
        <v>871</v>
      </c>
      <c r="CQ661" s="54" t="s">
        <v>919</v>
      </c>
      <c r="CR661" s="54" t="s">
        <v>940</v>
      </c>
      <c r="CS661" s="54">
        <v>741</v>
      </c>
    </row>
    <row r="662" spans="93:97" ht="13.5" x14ac:dyDescent="0.15">
      <c r="CO662" s="54">
        <v>20</v>
      </c>
      <c r="CP662" s="54" t="s">
        <v>871</v>
      </c>
      <c r="CQ662" s="54" t="s">
        <v>919</v>
      </c>
      <c r="CR662" s="54" t="s">
        <v>941</v>
      </c>
      <c r="CS662" s="54">
        <v>742</v>
      </c>
    </row>
    <row r="663" spans="93:97" ht="13.5" x14ac:dyDescent="0.15">
      <c r="CO663" s="54">
        <v>20</v>
      </c>
      <c r="CP663" s="54" t="s">
        <v>871</v>
      </c>
      <c r="CQ663" s="54" t="s">
        <v>919</v>
      </c>
      <c r="CR663" s="54" t="s">
        <v>942</v>
      </c>
      <c r="CS663" s="54">
        <v>743</v>
      </c>
    </row>
    <row r="664" spans="93:97" ht="13.5" x14ac:dyDescent="0.15">
      <c r="CO664" s="54">
        <v>20</v>
      </c>
      <c r="CP664" s="54" t="s">
        <v>871</v>
      </c>
      <c r="CQ664" s="54" t="s">
        <v>919</v>
      </c>
      <c r="CR664" s="54" t="s">
        <v>943</v>
      </c>
      <c r="CS664" s="54">
        <v>744</v>
      </c>
    </row>
    <row r="665" spans="93:97" ht="13.5" x14ac:dyDescent="0.15">
      <c r="CO665" s="54">
        <v>20</v>
      </c>
      <c r="CP665" s="54" t="s">
        <v>871</v>
      </c>
      <c r="CQ665" s="54" t="s">
        <v>919</v>
      </c>
      <c r="CR665" s="54" t="s">
        <v>944</v>
      </c>
      <c r="CS665" s="54">
        <v>745</v>
      </c>
    </row>
    <row r="666" spans="93:97" ht="13.5" x14ac:dyDescent="0.15">
      <c r="CO666" s="54">
        <v>20</v>
      </c>
      <c r="CP666" s="54" t="s">
        <v>871</v>
      </c>
      <c r="CQ666" s="54" t="s">
        <v>919</v>
      </c>
      <c r="CR666" s="54" t="s">
        <v>945</v>
      </c>
      <c r="CS666" s="54">
        <v>746</v>
      </c>
    </row>
    <row r="667" spans="93:97" ht="13.5" x14ac:dyDescent="0.15">
      <c r="CO667" s="54"/>
      <c r="CP667" s="54"/>
      <c r="CQ667" s="54"/>
      <c r="CR667" s="54"/>
      <c r="CS667" s="54"/>
    </row>
    <row r="668" spans="93:97" ht="13.5" x14ac:dyDescent="0.15">
      <c r="CO668" s="54"/>
      <c r="CP668" s="54"/>
      <c r="CQ668" s="54"/>
      <c r="CR668" s="54"/>
      <c r="CS668" s="54"/>
    </row>
    <row r="669" spans="93:97" ht="13.5" x14ac:dyDescent="0.15">
      <c r="CO669" s="54">
        <v>21</v>
      </c>
      <c r="CP669" s="54" t="s">
        <v>129</v>
      </c>
      <c r="CQ669" s="54" t="s">
        <v>761</v>
      </c>
      <c r="CR669" s="54" t="s">
        <v>762</v>
      </c>
      <c r="CS669" s="54">
        <v>748</v>
      </c>
    </row>
    <row r="670" spans="93:97" ht="13.5" x14ac:dyDescent="0.15">
      <c r="CO670" s="54">
        <v>21</v>
      </c>
      <c r="CP670" s="54" t="s">
        <v>129</v>
      </c>
      <c r="CQ670" s="54" t="s">
        <v>761</v>
      </c>
      <c r="CR670" s="54" t="s">
        <v>763</v>
      </c>
      <c r="CS670" s="54">
        <v>749</v>
      </c>
    </row>
    <row r="671" spans="93:97" ht="13.5" x14ac:dyDescent="0.15">
      <c r="CO671" s="54">
        <v>21</v>
      </c>
      <c r="CP671" s="54" t="s">
        <v>129</v>
      </c>
      <c r="CQ671" s="54" t="s">
        <v>761</v>
      </c>
      <c r="CR671" s="54" t="s">
        <v>764</v>
      </c>
      <c r="CS671" s="54">
        <v>750</v>
      </c>
    </row>
    <row r="672" spans="93:97" ht="13.5" x14ac:dyDescent="0.15">
      <c r="CO672" s="54">
        <v>21</v>
      </c>
      <c r="CP672" s="54" t="s">
        <v>129</v>
      </c>
      <c r="CQ672" s="54" t="s">
        <v>761</v>
      </c>
      <c r="CR672" s="54" t="s">
        <v>765</v>
      </c>
      <c r="CS672" s="54">
        <v>751</v>
      </c>
    </row>
    <row r="673" spans="93:97" ht="13.5" x14ac:dyDescent="0.15">
      <c r="CO673" s="54">
        <v>21</v>
      </c>
      <c r="CP673" s="54" t="s">
        <v>129</v>
      </c>
      <c r="CQ673" s="54" t="s">
        <v>761</v>
      </c>
      <c r="CR673" s="54" t="s">
        <v>766</v>
      </c>
      <c r="CS673" s="54">
        <v>752</v>
      </c>
    </row>
    <row r="674" spans="93:97" ht="13.5" x14ac:dyDescent="0.15">
      <c r="CO674" s="54">
        <v>21</v>
      </c>
      <c r="CP674" s="54" t="s">
        <v>129</v>
      </c>
      <c r="CQ674" s="54" t="s">
        <v>761</v>
      </c>
      <c r="CR674" s="54" t="s">
        <v>767</v>
      </c>
      <c r="CS674" s="54">
        <v>753</v>
      </c>
    </row>
    <row r="675" spans="93:97" ht="13.5" x14ac:dyDescent="0.15">
      <c r="CO675" s="54">
        <v>21</v>
      </c>
      <c r="CP675" s="54" t="s">
        <v>129</v>
      </c>
      <c r="CQ675" s="54" t="s">
        <v>761</v>
      </c>
      <c r="CR675" s="54" t="s">
        <v>768</v>
      </c>
      <c r="CS675" s="54">
        <v>754</v>
      </c>
    </row>
    <row r="676" spans="93:97" ht="13.5" x14ac:dyDescent="0.15">
      <c r="CO676" s="54">
        <v>21</v>
      </c>
      <c r="CP676" s="54" t="s">
        <v>129</v>
      </c>
      <c r="CQ676" s="54" t="s">
        <v>761</v>
      </c>
      <c r="CR676" s="54" t="s">
        <v>769</v>
      </c>
      <c r="CS676" s="54">
        <v>755</v>
      </c>
    </row>
    <row r="677" spans="93:97" ht="13.5" x14ac:dyDescent="0.15">
      <c r="CO677" s="54">
        <v>21</v>
      </c>
      <c r="CP677" s="54" t="s">
        <v>129</v>
      </c>
      <c r="CQ677" s="54" t="s">
        <v>761</v>
      </c>
      <c r="CR677" s="54" t="s">
        <v>770</v>
      </c>
      <c r="CS677" s="54">
        <v>756</v>
      </c>
    </row>
    <row r="678" spans="93:97" ht="13.5" x14ac:dyDescent="0.15">
      <c r="CO678" s="54">
        <v>21</v>
      </c>
      <c r="CP678" s="54" t="s">
        <v>129</v>
      </c>
      <c r="CQ678" s="54" t="s">
        <v>761</v>
      </c>
      <c r="CR678" s="54" t="s">
        <v>771</v>
      </c>
      <c r="CS678" s="54">
        <v>757</v>
      </c>
    </row>
    <row r="679" spans="93:97" ht="13.5" x14ac:dyDescent="0.15">
      <c r="CO679" s="54">
        <v>21</v>
      </c>
      <c r="CP679" s="54" t="s">
        <v>129</v>
      </c>
      <c r="CQ679" s="54" t="s">
        <v>761</v>
      </c>
      <c r="CR679" s="54" t="s">
        <v>772</v>
      </c>
      <c r="CS679" s="54">
        <v>758</v>
      </c>
    </row>
    <row r="680" spans="93:97" ht="13.5" x14ac:dyDescent="0.15">
      <c r="CO680" s="54">
        <v>21</v>
      </c>
      <c r="CP680" s="54" t="s">
        <v>129</v>
      </c>
      <c r="CQ680" s="54" t="s">
        <v>761</v>
      </c>
      <c r="CR680" s="54" t="s">
        <v>773</v>
      </c>
      <c r="CS680" s="54">
        <v>759</v>
      </c>
    </row>
    <row r="681" spans="93:97" ht="13.5" x14ac:dyDescent="0.15">
      <c r="CO681" s="54">
        <v>21</v>
      </c>
      <c r="CP681" s="54" t="s">
        <v>129</v>
      </c>
      <c r="CQ681" s="54" t="s">
        <v>761</v>
      </c>
      <c r="CR681" s="54" t="s">
        <v>774</v>
      </c>
      <c r="CS681" s="54">
        <v>760</v>
      </c>
    </row>
    <row r="682" spans="93:97" ht="13.5" x14ac:dyDescent="0.15">
      <c r="CO682" s="54">
        <v>21</v>
      </c>
      <c r="CP682" s="54" t="s">
        <v>129</v>
      </c>
      <c r="CQ682" s="54" t="s">
        <v>761</v>
      </c>
      <c r="CR682" s="54" t="s">
        <v>775</v>
      </c>
      <c r="CS682" s="54">
        <v>761</v>
      </c>
    </row>
    <row r="683" spans="93:97" ht="13.5" x14ac:dyDescent="0.15">
      <c r="CO683" s="54">
        <v>21</v>
      </c>
      <c r="CP683" s="54" t="s">
        <v>129</v>
      </c>
      <c r="CQ683" s="54" t="s">
        <v>761</v>
      </c>
      <c r="CR683" s="54" t="s">
        <v>776</v>
      </c>
      <c r="CS683" s="54">
        <v>762</v>
      </c>
    </row>
    <row r="684" spans="93:97" ht="13.5" x14ac:dyDescent="0.15">
      <c r="CO684" s="54">
        <v>21</v>
      </c>
      <c r="CP684" s="54" t="s">
        <v>129</v>
      </c>
      <c r="CQ684" s="54" t="s">
        <v>761</v>
      </c>
      <c r="CR684" s="54" t="s">
        <v>777</v>
      </c>
      <c r="CS684" s="54">
        <v>763</v>
      </c>
    </row>
    <row r="685" spans="93:97" ht="13.5" x14ac:dyDescent="0.15">
      <c r="CO685" s="54">
        <v>21</v>
      </c>
      <c r="CP685" s="54" t="s">
        <v>129</v>
      </c>
      <c r="CQ685" s="54" t="s">
        <v>761</v>
      </c>
      <c r="CR685" s="54" t="s">
        <v>778</v>
      </c>
      <c r="CS685" s="54">
        <v>764</v>
      </c>
    </row>
    <row r="686" spans="93:97" ht="13.5" x14ac:dyDescent="0.15">
      <c r="CO686" s="54">
        <v>21</v>
      </c>
      <c r="CP686" s="54" t="s">
        <v>129</v>
      </c>
      <c r="CQ686" s="54" t="s">
        <v>761</v>
      </c>
      <c r="CR686" s="54" t="s">
        <v>779</v>
      </c>
      <c r="CS686" s="54">
        <v>765</v>
      </c>
    </row>
    <row r="687" spans="93:97" ht="13.5" x14ac:dyDescent="0.15">
      <c r="CO687" s="54">
        <v>21</v>
      </c>
      <c r="CP687" s="54" t="s">
        <v>129</v>
      </c>
      <c r="CQ687" s="54" t="s">
        <v>761</v>
      </c>
      <c r="CR687" s="54" t="s">
        <v>780</v>
      </c>
      <c r="CS687" s="54">
        <v>766</v>
      </c>
    </row>
    <row r="688" spans="93:97" ht="13.5" x14ac:dyDescent="0.15">
      <c r="CO688" s="54">
        <v>21</v>
      </c>
      <c r="CP688" s="54" t="s">
        <v>129</v>
      </c>
      <c r="CQ688" s="54" t="s">
        <v>761</v>
      </c>
      <c r="CR688" s="54" t="s">
        <v>781</v>
      </c>
      <c r="CS688" s="54">
        <v>767</v>
      </c>
    </row>
    <row r="689" spans="93:97" ht="13.5" x14ac:dyDescent="0.15">
      <c r="CO689" s="54">
        <v>21</v>
      </c>
      <c r="CP689" s="54" t="s">
        <v>129</v>
      </c>
      <c r="CQ689" s="54" t="s">
        <v>761</v>
      </c>
      <c r="CR689" s="54" t="s">
        <v>782</v>
      </c>
      <c r="CS689" s="54">
        <v>768</v>
      </c>
    </row>
    <row r="690" spans="93:97" ht="13.5" x14ac:dyDescent="0.15">
      <c r="CO690" s="54">
        <v>21</v>
      </c>
      <c r="CP690" s="54" t="s">
        <v>129</v>
      </c>
      <c r="CQ690" s="54" t="s">
        <v>761</v>
      </c>
      <c r="CR690" s="54" t="s">
        <v>783</v>
      </c>
      <c r="CS690" s="54">
        <v>769</v>
      </c>
    </row>
    <row r="691" spans="93:97" ht="13.5" x14ac:dyDescent="0.15">
      <c r="CO691" s="54">
        <v>21</v>
      </c>
      <c r="CP691" s="54" t="s">
        <v>129</v>
      </c>
      <c r="CQ691" s="54" t="s">
        <v>761</v>
      </c>
      <c r="CR691" s="54" t="s">
        <v>784</v>
      </c>
      <c r="CS691" s="54">
        <v>770</v>
      </c>
    </row>
    <row r="692" spans="93:97" ht="13.5" x14ac:dyDescent="0.15">
      <c r="CO692" s="54">
        <v>21</v>
      </c>
      <c r="CP692" s="54" t="s">
        <v>129</v>
      </c>
      <c r="CQ692" s="54" t="s">
        <v>761</v>
      </c>
      <c r="CR692" s="54" t="s">
        <v>785</v>
      </c>
      <c r="CS692" s="54">
        <v>771</v>
      </c>
    </row>
    <row r="693" spans="93:97" ht="13.5" x14ac:dyDescent="0.15">
      <c r="CO693" s="54">
        <v>21</v>
      </c>
      <c r="CP693" s="54" t="s">
        <v>129</v>
      </c>
      <c r="CQ693" s="54" t="s">
        <v>761</v>
      </c>
      <c r="CR693" s="54" t="s">
        <v>786</v>
      </c>
      <c r="CS693" s="54">
        <v>772</v>
      </c>
    </row>
    <row r="694" spans="93:97" ht="13.5" x14ac:dyDescent="0.15">
      <c r="CO694" s="54">
        <v>21</v>
      </c>
      <c r="CP694" s="54" t="s">
        <v>129</v>
      </c>
      <c r="CQ694" s="54" t="s">
        <v>761</v>
      </c>
      <c r="CR694" s="54" t="s">
        <v>787</v>
      </c>
      <c r="CS694" s="54">
        <v>773</v>
      </c>
    </row>
    <row r="695" spans="93:97" ht="13.5" x14ac:dyDescent="0.15">
      <c r="CO695" s="54">
        <v>21</v>
      </c>
      <c r="CP695" s="54" t="s">
        <v>129</v>
      </c>
      <c r="CQ695" s="54" t="s">
        <v>761</v>
      </c>
      <c r="CR695" s="54" t="s">
        <v>788</v>
      </c>
      <c r="CS695" s="54">
        <v>774</v>
      </c>
    </row>
    <row r="696" spans="93:97" ht="13.5" x14ac:dyDescent="0.15">
      <c r="CO696" s="54">
        <v>21</v>
      </c>
      <c r="CP696" s="54" t="s">
        <v>129</v>
      </c>
      <c r="CQ696" s="54" t="s">
        <v>761</v>
      </c>
      <c r="CR696" s="54" t="s">
        <v>789</v>
      </c>
      <c r="CS696" s="54">
        <v>775</v>
      </c>
    </row>
    <row r="697" spans="93:97" ht="13.5" x14ac:dyDescent="0.15">
      <c r="CO697" s="54">
        <v>21</v>
      </c>
      <c r="CP697" s="54" t="s">
        <v>129</v>
      </c>
      <c r="CQ697" s="54" t="s">
        <v>761</v>
      </c>
      <c r="CR697" s="54" t="s">
        <v>790</v>
      </c>
      <c r="CS697" s="54">
        <v>776</v>
      </c>
    </row>
    <row r="698" spans="93:97" ht="13.5" x14ac:dyDescent="0.15">
      <c r="CO698" s="54">
        <v>21</v>
      </c>
      <c r="CP698" s="54" t="s">
        <v>129</v>
      </c>
      <c r="CQ698" s="54" t="s">
        <v>761</v>
      </c>
      <c r="CR698" s="54" t="s">
        <v>791</v>
      </c>
      <c r="CS698" s="54">
        <v>777</v>
      </c>
    </row>
    <row r="699" spans="93:97" ht="13.5" x14ac:dyDescent="0.15">
      <c r="CO699" s="54">
        <v>21</v>
      </c>
      <c r="CP699" s="54" t="s">
        <v>129</v>
      </c>
      <c r="CQ699" s="54" t="s">
        <v>761</v>
      </c>
      <c r="CR699" s="54" t="s">
        <v>792</v>
      </c>
      <c r="CS699" s="54">
        <v>778</v>
      </c>
    </row>
    <row r="700" spans="93:97" ht="13.5" x14ac:dyDescent="0.15">
      <c r="CO700" s="54">
        <v>21</v>
      </c>
      <c r="CP700" s="54" t="s">
        <v>129</v>
      </c>
      <c r="CQ700" s="54" t="s">
        <v>761</v>
      </c>
      <c r="CR700" s="54" t="s">
        <v>793</v>
      </c>
      <c r="CS700" s="54">
        <v>779</v>
      </c>
    </row>
    <row r="701" spans="93:97" ht="13.5" x14ac:dyDescent="0.15">
      <c r="CO701" s="54">
        <v>21</v>
      </c>
      <c r="CP701" s="54" t="s">
        <v>129</v>
      </c>
      <c r="CQ701" s="54" t="s">
        <v>761</v>
      </c>
      <c r="CR701" s="54" t="s">
        <v>794</v>
      </c>
      <c r="CS701" s="54">
        <v>780</v>
      </c>
    </row>
    <row r="702" spans="93:97" ht="13.5" x14ac:dyDescent="0.15">
      <c r="CO702" s="54">
        <v>21</v>
      </c>
      <c r="CP702" s="54" t="s">
        <v>129</v>
      </c>
      <c r="CQ702" s="54" t="s">
        <v>761</v>
      </c>
      <c r="CR702" s="54" t="s">
        <v>795</v>
      </c>
      <c r="CS702" s="54">
        <v>781</v>
      </c>
    </row>
    <row r="703" spans="93:97" ht="13.5" x14ac:dyDescent="0.15">
      <c r="CO703" s="54">
        <v>21</v>
      </c>
      <c r="CP703" s="54" t="s">
        <v>129</v>
      </c>
      <c r="CQ703" s="54" t="s">
        <v>761</v>
      </c>
      <c r="CR703" s="54" t="s">
        <v>796</v>
      </c>
      <c r="CS703" s="54">
        <v>782</v>
      </c>
    </row>
    <row r="704" spans="93:97" ht="13.5" x14ac:dyDescent="0.15">
      <c r="CO704" s="54">
        <v>21</v>
      </c>
      <c r="CP704" s="54" t="s">
        <v>129</v>
      </c>
      <c r="CQ704" s="54" t="s">
        <v>761</v>
      </c>
      <c r="CR704" s="54" t="s">
        <v>797</v>
      </c>
      <c r="CS704" s="54">
        <v>783</v>
      </c>
    </row>
    <row r="705" spans="93:97" ht="13.5" x14ac:dyDescent="0.15">
      <c r="CO705" s="54">
        <v>21</v>
      </c>
      <c r="CP705" s="54" t="s">
        <v>129</v>
      </c>
      <c r="CQ705" s="54" t="s">
        <v>761</v>
      </c>
      <c r="CR705" s="54" t="s">
        <v>798</v>
      </c>
      <c r="CS705" s="54">
        <v>784</v>
      </c>
    </row>
    <row r="706" spans="93:97" ht="13.5" x14ac:dyDescent="0.15">
      <c r="CO706" s="54">
        <v>21</v>
      </c>
      <c r="CP706" s="54" t="s">
        <v>129</v>
      </c>
      <c r="CQ706" s="54" t="s">
        <v>761</v>
      </c>
      <c r="CR706" s="54" t="s">
        <v>799</v>
      </c>
      <c r="CS706" s="54">
        <v>785</v>
      </c>
    </row>
    <row r="707" spans="93:97" ht="13.5" x14ac:dyDescent="0.15">
      <c r="CO707" s="54">
        <v>21</v>
      </c>
      <c r="CP707" s="54" t="s">
        <v>129</v>
      </c>
      <c r="CQ707" s="54" t="s">
        <v>761</v>
      </c>
      <c r="CR707" s="54" t="s">
        <v>800</v>
      </c>
      <c r="CS707" s="54">
        <v>786</v>
      </c>
    </row>
    <row r="708" spans="93:97" ht="13.5" x14ac:dyDescent="0.15">
      <c r="CO708" s="54">
        <v>21</v>
      </c>
      <c r="CP708" s="54" t="s">
        <v>129</v>
      </c>
      <c r="CQ708" s="54" t="s">
        <v>761</v>
      </c>
      <c r="CR708" s="54" t="s">
        <v>801</v>
      </c>
      <c r="CS708" s="54">
        <v>787</v>
      </c>
    </row>
    <row r="709" spans="93:97" ht="13.5" x14ac:dyDescent="0.15">
      <c r="CO709" s="54">
        <v>21</v>
      </c>
      <c r="CP709" s="54" t="s">
        <v>129</v>
      </c>
      <c r="CQ709" s="54" t="s">
        <v>761</v>
      </c>
      <c r="CR709" s="54" t="s">
        <v>802</v>
      </c>
      <c r="CS709" s="54">
        <v>788</v>
      </c>
    </row>
    <row r="710" spans="93:97" ht="13.5" x14ac:dyDescent="0.15">
      <c r="CO710" s="54">
        <v>21</v>
      </c>
      <c r="CP710" s="54" t="s">
        <v>129</v>
      </c>
      <c r="CQ710" s="54" t="s">
        <v>761</v>
      </c>
      <c r="CR710" s="54" t="s">
        <v>803</v>
      </c>
      <c r="CS710" s="54">
        <v>789</v>
      </c>
    </row>
    <row r="711" spans="93:97" ht="13.5" x14ac:dyDescent="0.15">
      <c r="CO711" s="54">
        <v>21</v>
      </c>
      <c r="CP711" s="54" t="s">
        <v>129</v>
      </c>
      <c r="CQ711" s="54" t="s">
        <v>761</v>
      </c>
      <c r="CR711" s="54" t="s">
        <v>804</v>
      </c>
      <c r="CS711" s="54">
        <v>790</v>
      </c>
    </row>
    <row r="712" spans="93:97" ht="13.5" x14ac:dyDescent="0.15">
      <c r="CO712" s="54">
        <v>21</v>
      </c>
      <c r="CP712" s="54" t="s">
        <v>129</v>
      </c>
      <c r="CQ712" s="54" t="s">
        <v>761</v>
      </c>
      <c r="CR712" s="54" t="s">
        <v>805</v>
      </c>
      <c r="CS712" s="54">
        <v>791</v>
      </c>
    </row>
    <row r="713" spans="93:97" ht="13.5" x14ac:dyDescent="0.15">
      <c r="CO713" s="54">
        <v>21</v>
      </c>
      <c r="CP713" s="54" t="s">
        <v>129</v>
      </c>
      <c r="CQ713" s="54" t="s">
        <v>761</v>
      </c>
      <c r="CR713" s="54" t="s">
        <v>806</v>
      </c>
      <c r="CS713" s="54">
        <v>792</v>
      </c>
    </row>
    <row r="714" spans="93:97" ht="13.5" x14ac:dyDescent="0.15">
      <c r="CO714" s="54">
        <v>21</v>
      </c>
      <c r="CP714" s="54" t="s">
        <v>129</v>
      </c>
      <c r="CQ714" s="54" t="s">
        <v>761</v>
      </c>
      <c r="CR714" s="54" t="s">
        <v>807</v>
      </c>
      <c r="CS714" s="54">
        <v>793</v>
      </c>
    </row>
    <row r="715" spans="93:97" ht="13.5" x14ac:dyDescent="0.15">
      <c r="CO715" s="54">
        <v>21</v>
      </c>
      <c r="CP715" s="54" t="s">
        <v>129</v>
      </c>
      <c r="CQ715" s="54" t="s">
        <v>761</v>
      </c>
      <c r="CR715" s="54" t="s">
        <v>808</v>
      </c>
      <c r="CS715" s="54">
        <v>794</v>
      </c>
    </row>
    <row r="716" spans="93:97" ht="13.5" x14ac:dyDescent="0.15">
      <c r="CO716" s="54">
        <v>21</v>
      </c>
      <c r="CP716" s="54" t="s">
        <v>129</v>
      </c>
      <c r="CQ716" s="54" t="s">
        <v>761</v>
      </c>
      <c r="CR716" s="54" t="s">
        <v>809</v>
      </c>
      <c r="CS716" s="54">
        <v>795</v>
      </c>
    </row>
    <row r="717" spans="93:97" ht="13.5" x14ac:dyDescent="0.15">
      <c r="CO717" s="54">
        <v>21</v>
      </c>
      <c r="CP717" s="54" t="s">
        <v>129</v>
      </c>
      <c r="CQ717" s="54" t="s">
        <v>761</v>
      </c>
      <c r="CR717" s="54" t="s">
        <v>810</v>
      </c>
      <c r="CS717" s="54">
        <v>796</v>
      </c>
    </row>
    <row r="718" spans="93:97" ht="13.5" x14ac:dyDescent="0.15">
      <c r="CO718" s="54">
        <v>21</v>
      </c>
      <c r="CP718" s="54" t="s">
        <v>129</v>
      </c>
      <c r="CQ718" s="54" t="s">
        <v>761</v>
      </c>
      <c r="CR718" s="54" t="s">
        <v>811</v>
      </c>
      <c r="CS718" s="54">
        <v>797</v>
      </c>
    </row>
    <row r="719" spans="93:97" ht="13.5" x14ac:dyDescent="0.15">
      <c r="CO719" s="54">
        <v>21</v>
      </c>
      <c r="CP719" s="54" t="s">
        <v>129</v>
      </c>
      <c r="CQ719" s="54" t="s">
        <v>761</v>
      </c>
      <c r="CR719" s="54" t="s">
        <v>812</v>
      </c>
      <c r="CS719" s="54">
        <v>798</v>
      </c>
    </row>
    <row r="720" spans="93:97" ht="13.5" x14ac:dyDescent="0.15">
      <c r="CO720" s="54">
        <v>21</v>
      </c>
      <c r="CP720" s="54" t="s">
        <v>129</v>
      </c>
      <c r="CQ720" s="54" t="s">
        <v>761</v>
      </c>
      <c r="CR720" s="54" t="s">
        <v>813</v>
      </c>
      <c r="CS720" s="54">
        <v>799</v>
      </c>
    </row>
    <row r="721" spans="93:97" ht="13.5" x14ac:dyDescent="0.15">
      <c r="CO721" s="54">
        <v>21</v>
      </c>
      <c r="CP721" s="54" t="s">
        <v>129</v>
      </c>
      <c r="CQ721" s="54" t="s">
        <v>761</v>
      </c>
      <c r="CR721" s="54" t="s">
        <v>814</v>
      </c>
      <c r="CS721" s="54">
        <v>800</v>
      </c>
    </row>
    <row r="722" spans="93:97" ht="13.5" x14ac:dyDescent="0.15">
      <c r="CO722" s="54"/>
      <c r="CP722" s="54"/>
      <c r="CQ722" s="54"/>
      <c r="CR722" s="54"/>
      <c r="CS722" s="54"/>
    </row>
    <row r="723" spans="93:97" ht="13.5" x14ac:dyDescent="0.15">
      <c r="CO723" s="54"/>
      <c r="CP723" s="54"/>
      <c r="CQ723" s="54"/>
      <c r="CR723" s="54"/>
      <c r="CS723" s="54"/>
    </row>
    <row r="724" spans="93:97" ht="13.5" x14ac:dyDescent="0.15">
      <c r="CO724" s="54"/>
      <c r="CP724" s="54"/>
      <c r="CQ724" s="54"/>
      <c r="CR724" s="54"/>
      <c r="CS724" s="54"/>
    </row>
    <row r="725" spans="93:97" ht="13.5" x14ac:dyDescent="0.15">
      <c r="CO725" s="54"/>
      <c r="CP725" s="54"/>
      <c r="CQ725" s="54"/>
      <c r="CR725" s="54"/>
      <c r="CS725" s="54"/>
    </row>
    <row r="726" spans="93:97" ht="13.5" x14ac:dyDescent="0.15">
      <c r="CO726" s="54"/>
      <c r="CP726" s="54"/>
      <c r="CQ726" s="54"/>
      <c r="CR726" s="54"/>
      <c r="CS726" s="54"/>
    </row>
  </sheetData>
  <sheetProtection sheet="1" objects="1" scenarios="1"/>
  <protectedRanges>
    <protectedRange password="D8A5" sqref="D515:D65547 D192:S513 B515:B65547 R515:R65547 CJ34:CS181 CH2:CI182 Z515:Z65547 V515:V65547 L515:L65547 T4:V513 Z4:Z44 B2 CD457:CF65490 CD34:CF134 CH505:CI65538 D2 X4:X44 V2 R2 Z2 L2 CG504:CG65537 CJ504:CV65537 CD2:CG33 CJ2:CV33 CG34:CG181 L4:L44 R4:R44 B4:B44 D4:D44" name="範囲1"/>
  </protectedRanges>
  <mergeCells count="57">
    <mergeCell ref="BT2:BT3"/>
    <mergeCell ref="BI2:BI3"/>
    <mergeCell ref="BH2:BH3"/>
    <mergeCell ref="BG2:BG3"/>
    <mergeCell ref="BF2:BF3"/>
    <mergeCell ref="BN2:BN3"/>
    <mergeCell ref="BM2:BM3"/>
    <mergeCell ref="BL2:BL3"/>
    <mergeCell ref="BK2:BK3"/>
    <mergeCell ref="BJ2:BJ3"/>
    <mergeCell ref="BS2:BS3"/>
    <mergeCell ref="BQ2:BQ3"/>
    <mergeCell ref="BP2:BP3"/>
    <mergeCell ref="BO2:BO3"/>
    <mergeCell ref="BY2:BY3"/>
    <mergeCell ref="BX2:BX3"/>
    <mergeCell ref="BW2:BW3"/>
    <mergeCell ref="BV2:BV3"/>
    <mergeCell ref="BU2:BU3"/>
    <mergeCell ref="AA2:AA3"/>
    <mergeCell ref="AB2:AB3"/>
    <mergeCell ref="G2:G3"/>
    <mergeCell ref="H2:H3"/>
    <mergeCell ref="L2:L3"/>
    <mergeCell ref="M2:M3"/>
    <mergeCell ref="N2:N3"/>
    <mergeCell ref="O2:O3"/>
    <mergeCell ref="P2:P3"/>
    <mergeCell ref="Q2:Q3"/>
    <mergeCell ref="R2:R3"/>
    <mergeCell ref="S2:S3"/>
    <mergeCell ref="T2:T3"/>
    <mergeCell ref="U2:U3"/>
    <mergeCell ref="V2:V3"/>
    <mergeCell ref="W2:W3"/>
    <mergeCell ref="X2:X3"/>
    <mergeCell ref="Y2:Y3"/>
    <mergeCell ref="Z2:Z3"/>
    <mergeCell ref="B2:B3"/>
    <mergeCell ref="C2:C3"/>
    <mergeCell ref="D2:D3"/>
    <mergeCell ref="E2:E3"/>
    <mergeCell ref="F2:F3"/>
    <mergeCell ref="BD2:BD3"/>
    <mergeCell ref="AJ2:AM2"/>
    <mergeCell ref="AD2:AD3"/>
    <mergeCell ref="AE2:AE3"/>
    <mergeCell ref="AF2:AF3"/>
    <mergeCell ref="AG2:AG3"/>
    <mergeCell ref="AH2:AH3"/>
    <mergeCell ref="AI2:AI3"/>
    <mergeCell ref="AV2:AY2"/>
    <mergeCell ref="BB2:BC2"/>
    <mergeCell ref="AZ2:BA2"/>
    <mergeCell ref="AT2:AT3"/>
    <mergeCell ref="AN2:AQ2"/>
    <mergeCell ref="AS2:AS3"/>
  </mergeCells>
  <phoneticPr fontId="2"/>
  <conditionalFormatting sqref="B4:AB44">
    <cfRule type="expression" dxfId="0" priority="1">
      <formula>MOD(ROW()-2,5)=0</formula>
    </cfRule>
  </conditionalFormatting>
  <dataValidations disablePrompts="1" count="3">
    <dataValidation type="list" allowBlank="1" showInputMessage="1" showErrorMessage="1" sqref="B45:B513 AC4:AC33" xr:uid="{00000000-0002-0000-0500-000000000000}">
      <formula1>$CF$12:$CG$12</formula1>
    </dataValidation>
    <dataValidation imeMode="halfKatakana" allowBlank="1" showInputMessage="1" showErrorMessage="1" sqref="M515:M65547 M2" xr:uid="{00000000-0002-0000-0500-000001000000}"/>
    <dataValidation imeMode="hiragana" allowBlank="1" showInputMessage="1" showErrorMessage="1" sqref="I2:K44" xr:uid="{00000000-0002-0000-0500-000002000000}"/>
  </dataValidations>
  <pageMargins left="0.75" right="0.75" top="1" bottom="1" header="0.51200000000000001" footer="0.51200000000000001"/>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注意事項</vt:lpstr>
      <vt:lpstr>記入例</vt:lpstr>
      <vt:lpstr>①申込書</vt:lpstr>
      <vt:lpstr>②四種</vt:lpstr>
      <vt:lpstr>③プロ等申込</vt:lpstr>
      <vt:lpstr>全集約</vt:lpstr>
      <vt:lpstr>①申込書!Print_Area</vt:lpstr>
      <vt:lpstr>②四種!Print_Area</vt:lpstr>
      <vt:lpstr>③プロ等申込!Print_Area</vt:lpstr>
      <vt:lpstr>記入例!Print_Area</vt:lpstr>
    </vt:vector>
  </TitlesOfParts>
  <Company>ALL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Kitamura Hiromi</dc:creator>
  <cp:lastModifiedBy>浜分中学校-校務13</cp:lastModifiedBy>
  <cp:lastPrinted>2024-05-25T12:42:02Z</cp:lastPrinted>
  <dcterms:created xsi:type="dcterms:W3CDTF">2006-10-26T13:36:54Z</dcterms:created>
  <dcterms:modified xsi:type="dcterms:W3CDTF">2024-06-09T07:50:58Z</dcterms:modified>
</cp:coreProperties>
</file>